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AlgorithmName="SHA-512" workbookHashValue="utl6AwXvgGY5BWSO4X+f6e7yFG9Kt3ab/lkPCtwd1LeP2aNCaIKvmMNkd/n8Ry9Ba+8TGM09OAGmAdmDqku5/w==" workbookSaltValue="QdsYWFOP6+8Quu5SafpnHw==" workbookSpinCount="100000" lockStructure="1"/>
  <bookViews>
    <workbookView xWindow="0" yWindow="0" windowWidth="20400" windowHeight="9048"/>
  </bookViews>
  <sheets>
    <sheet name="Outputs Monthly" sheetId="2" r:id="rId1"/>
    <sheet name="Timeliness Quarterly" sheetId="1" r:id="rId2"/>
    <sheet name="CAP Count Summary" sheetId="16" state="hidden" r:id="rId3"/>
    <sheet name="Action Plan Summary" sheetId="8" r:id="rId4"/>
    <sheet name="Sheet2" sheetId="17" state="hidden" r:id="rId5"/>
  </sheets>
  <definedNames>
    <definedName name="_xlnm._FilterDatabase" localSheetId="2" hidden="1">'CAP Count Summary'!$A$5:$A$70</definedName>
    <definedName name="_xlnm.Print_Area" localSheetId="1">'Timeliness Quarterly'!$A$2:$R$85</definedName>
    <definedName name="_xlnm.Print_Titles" localSheetId="3">'Action Plan Summary'!$2:$8</definedName>
    <definedName name="_xlnm.Print_Titles" localSheetId="1">'Timeliness Quarterly'!$2:$7</definedName>
  </definedNames>
  <calcPr calcId="145621"/>
</workbook>
</file>

<file path=xl/calcChain.xml><?xml version="1.0" encoding="utf-8"?>
<calcChain xmlns="http://schemas.openxmlformats.org/spreadsheetml/2006/main">
  <c r="O3" i="2" l="1"/>
  <c r="O16" i="2"/>
  <c r="N16" i="2"/>
  <c r="M16" i="2"/>
  <c r="L16" i="2"/>
  <c r="K16" i="2"/>
  <c r="J16" i="2"/>
  <c r="G16" i="2"/>
  <c r="F16" i="2"/>
  <c r="E16" i="2"/>
  <c r="D16" i="2"/>
  <c r="O15" i="2" l="1"/>
  <c r="N15" i="2"/>
  <c r="M15" i="2"/>
  <c r="L15" i="2"/>
  <c r="K15" i="2"/>
  <c r="J15" i="2"/>
  <c r="G15" i="2"/>
  <c r="F15" i="2"/>
  <c r="E15" i="2"/>
  <c r="D15" i="2"/>
  <c r="O14" i="2"/>
  <c r="N14" i="2"/>
  <c r="M14" i="2"/>
  <c r="L14" i="2"/>
  <c r="K14" i="2"/>
  <c r="J14" i="2"/>
  <c r="G14" i="2"/>
  <c r="F14" i="2"/>
  <c r="E14" i="2"/>
  <c r="D14" i="2" l="1"/>
  <c r="G7" i="1" l="1"/>
  <c r="G7" i="8" s="1"/>
  <c r="G6" i="1"/>
  <c r="G6" i="8" s="1"/>
  <c r="G5" i="1"/>
  <c r="P14" i="2" l="1"/>
  <c r="F32" i="8" l="1"/>
  <c r="F15" i="1"/>
  <c r="P59" i="2" l="1"/>
  <c r="H14" i="2" l="1"/>
  <c r="R14" i="2" s="1"/>
  <c r="D7" i="1"/>
  <c r="D7" i="8"/>
  <c r="D6" i="8"/>
  <c r="D5" i="8"/>
  <c r="F31" i="1" l="1"/>
  <c r="F28" i="1"/>
  <c r="D5" i="1"/>
  <c r="D6" i="1"/>
  <c r="I40" i="1" l="1"/>
  <c r="H40" i="1"/>
  <c r="G40" i="1"/>
  <c r="F40" i="1"/>
  <c r="I37" i="1"/>
  <c r="H37" i="1"/>
  <c r="G37" i="1"/>
  <c r="F37" i="1"/>
  <c r="I34" i="1"/>
  <c r="H34" i="1"/>
  <c r="G34" i="1"/>
  <c r="F34" i="1"/>
  <c r="I31" i="1"/>
  <c r="H31" i="1"/>
  <c r="G31" i="1"/>
  <c r="I28" i="1"/>
  <c r="H28" i="1"/>
  <c r="G28" i="1"/>
  <c r="I25" i="1"/>
  <c r="H25" i="1"/>
  <c r="G25" i="1"/>
  <c r="F25" i="1"/>
  <c r="I21" i="1"/>
  <c r="H21" i="1"/>
  <c r="G21" i="1"/>
  <c r="F21" i="1"/>
  <c r="I18" i="1"/>
  <c r="H18" i="1"/>
  <c r="G18" i="1"/>
  <c r="F18" i="1"/>
  <c r="I15" i="1" l="1"/>
  <c r="I17" i="1" s="1"/>
  <c r="E17" i="8" s="1"/>
  <c r="H15" i="1"/>
  <c r="H17" i="1" s="1"/>
  <c r="E16" i="8" s="1"/>
  <c r="G15" i="1"/>
  <c r="F17" i="1"/>
  <c r="E14" i="8" s="1"/>
  <c r="I12" i="1"/>
  <c r="I14" i="1" s="1"/>
  <c r="E13" i="8" s="1"/>
  <c r="H12" i="1"/>
  <c r="H14" i="1" s="1"/>
  <c r="E12" i="8" s="1"/>
  <c r="G12" i="1"/>
  <c r="F12" i="1"/>
  <c r="K10" i="1"/>
  <c r="H18" i="2"/>
  <c r="G92" i="8"/>
  <c r="G91" i="8"/>
  <c r="G90" i="8"/>
  <c r="G89" i="8"/>
  <c r="F92" i="8"/>
  <c r="F91" i="8"/>
  <c r="F90" i="8"/>
  <c r="F89" i="8"/>
  <c r="G88" i="8"/>
  <c r="G87" i="8"/>
  <c r="G86" i="8"/>
  <c r="G85" i="8"/>
  <c r="F88" i="8"/>
  <c r="F87" i="8"/>
  <c r="F86" i="8"/>
  <c r="F85" i="8"/>
  <c r="G84" i="8"/>
  <c r="G83" i="8"/>
  <c r="G82" i="8"/>
  <c r="G81" i="8"/>
  <c r="F84" i="8"/>
  <c r="F83" i="8"/>
  <c r="F82" i="8"/>
  <c r="F81" i="8"/>
  <c r="G80" i="8"/>
  <c r="G79" i="8"/>
  <c r="G78" i="8"/>
  <c r="G77" i="8"/>
  <c r="F80" i="8"/>
  <c r="F79" i="8"/>
  <c r="F78" i="8"/>
  <c r="F77" i="8"/>
  <c r="G76" i="8"/>
  <c r="G75" i="8"/>
  <c r="G74" i="8"/>
  <c r="G73" i="8"/>
  <c r="F76" i="8"/>
  <c r="F75" i="8"/>
  <c r="F74" i="8"/>
  <c r="F73" i="8"/>
  <c r="G72" i="8"/>
  <c r="G71" i="8"/>
  <c r="G70" i="8"/>
  <c r="G69" i="8"/>
  <c r="F72" i="8"/>
  <c r="F71" i="8"/>
  <c r="F70" i="8"/>
  <c r="F69" i="8"/>
  <c r="G68" i="8"/>
  <c r="G67" i="8"/>
  <c r="G66" i="8"/>
  <c r="G65" i="8"/>
  <c r="F68" i="8"/>
  <c r="F67" i="8"/>
  <c r="F66" i="8"/>
  <c r="F65" i="8"/>
  <c r="G60" i="8"/>
  <c r="G59" i="8"/>
  <c r="G58" i="8"/>
  <c r="G57" i="8"/>
  <c r="F57" i="8"/>
  <c r="G64" i="8"/>
  <c r="G63" i="8"/>
  <c r="G62" i="8"/>
  <c r="G61" i="8"/>
  <c r="F64" i="8"/>
  <c r="F63" i="8"/>
  <c r="F62" i="8"/>
  <c r="F61" i="8"/>
  <c r="F60" i="8"/>
  <c r="F59" i="8"/>
  <c r="F58" i="8"/>
  <c r="G56" i="8"/>
  <c r="G55" i="8"/>
  <c r="G54" i="8"/>
  <c r="G53" i="8"/>
  <c r="F56" i="8"/>
  <c r="F55" i="8"/>
  <c r="F54" i="8"/>
  <c r="F53" i="8"/>
  <c r="G49" i="8"/>
  <c r="G48" i="8"/>
  <c r="G47" i="8"/>
  <c r="G46" i="8"/>
  <c r="F49" i="8"/>
  <c r="F48" i="8"/>
  <c r="F47" i="8"/>
  <c r="F46" i="8"/>
  <c r="G45" i="8"/>
  <c r="G44" i="8"/>
  <c r="G43" i="8"/>
  <c r="G42" i="8"/>
  <c r="F45" i="8"/>
  <c r="F44" i="8"/>
  <c r="F43" i="8"/>
  <c r="F42" i="8"/>
  <c r="G41" i="8"/>
  <c r="G40" i="8"/>
  <c r="G39" i="8"/>
  <c r="G38" i="8"/>
  <c r="F41" i="8"/>
  <c r="F40" i="8"/>
  <c r="F39" i="8"/>
  <c r="F38" i="8"/>
  <c r="G37" i="8"/>
  <c r="G36" i="8"/>
  <c r="G35" i="8"/>
  <c r="G34" i="8"/>
  <c r="F37" i="8"/>
  <c r="F36" i="8"/>
  <c r="F35" i="8"/>
  <c r="F34" i="8"/>
  <c r="G33" i="8"/>
  <c r="G32" i="8"/>
  <c r="G31" i="8"/>
  <c r="F33" i="8"/>
  <c r="F31" i="8"/>
  <c r="G30" i="8"/>
  <c r="F30" i="8"/>
  <c r="G29" i="8"/>
  <c r="G28" i="8"/>
  <c r="G27" i="8"/>
  <c r="G26" i="8"/>
  <c r="F29" i="8"/>
  <c r="F28" i="8"/>
  <c r="F27" i="8"/>
  <c r="F26" i="8"/>
  <c r="F22" i="8"/>
  <c r="G25" i="8"/>
  <c r="G24" i="8"/>
  <c r="G23" i="8"/>
  <c r="G22" i="8"/>
  <c r="F25" i="8"/>
  <c r="F24" i="8"/>
  <c r="F23" i="8"/>
  <c r="G21" i="8"/>
  <c r="G20" i="8"/>
  <c r="G19" i="8"/>
  <c r="G18" i="8"/>
  <c r="F21" i="8"/>
  <c r="F20" i="8"/>
  <c r="F19" i="8"/>
  <c r="F18" i="8"/>
  <c r="G17" i="8"/>
  <c r="G16" i="8"/>
  <c r="G15" i="8"/>
  <c r="F17" i="8"/>
  <c r="F16" i="8"/>
  <c r="F15" i="8"/>
  <c r="G14" i="8"/>
  <c r="F14" i="8"/>
  <c r="G13" i="8"/>
  <c r="G12" i="8"/>
  <c r="F13" i="8"/>
  <c r="F12" i="8"/>
  <c r="G10" i="8"/>
  <c r="F10" i="8"/>
  <c r="G11" i="8"/>
  <c r="F11" i="8"/>
  <c r="D92" i="8"/>
  <c r="C92" i="8"/>
  <c r="D91" i="8"/>
  <c r="C91" i="8"/>
  <c r="D90" i="8"/>
  <c r="C90" i="8"/>
  <c r="C89" i="8"/>
  <c r="D89" i="8"/>
  <c r="D88" i="8"/>
  <c r="C88" i="8"/>
  <c r="D87" i="8"/>
  <c r="C87" i="8"/>
  <c r="D86" i="8"/>
  <c r="C86" i="8"/>
  <c r="C85" i="8"/>
  <c r="D85" i="8"/>
  <c r="D84" i="8"/>
  <c r="C84" i="8"/>
  <c r="D83" i="8"/>
  <c r="C83" i="8"/>
  <c r="D82" i="8"/>
  <c r="C82" i="8"/>
  <c r="C81" i="8"/>
  <c r="D81" i="8"/>
  <c r="D80" i="8"/>
  <c r="C80" i="8"/>
  <c r="D79" i="8"/>
  <c r="C79" i="8"/>
  <c r="D78" i="8"/>
  <c r="C78" i="8"/>
  <c r="D77" i="8"/>
  <c r="C77" i="8"/>
  <c r="D76" i="8"/>
  <c r="C76" i="8"/>
  <c r="D75" i="8"/>
  <c r="C75" i="8"/>
  <c r="D74" i="8"/>
  <c r="C74" i="8"/>
  <c r="D73" i="8"/>
  <c r="C73" i="8"/>
  <c r="D72" i="8"/>
  <c r="C72" i="8"/>
  <c r="D71" i="8"/>
  <c r="C71" i="8"/>
  <c r="D70" i="8"/>
  <c r="C70" i="8"/>
  <c r="D69" i="8"/>
  <c r="C69" i="8"/>
  <c r="D68" i="8"/>
  <c r="C68" i="8"/>
  <c r="D67" i="8"/>
  <c r="C67" i="8"/>
  <c r="D66" i="8"/>
  <c r="C66" i="8"/>
  <c r="D65" i="8"/>
  <c r="C65" i="8"/>
  <c r="D64" i="8"/>
  <c r="C64" i="8"/>
  <c r="D63" i="8"/>
  <c r="C63" i="8"/>
  <c r="D62" i="8"/>
  <c r="C62" i="8"/>
  <c r="D61" i="8"/>
  <c r="C61" i="8"/>
  <c r="D60" i="8"/>
  <c r="C60" i="8"/>
  <c r="D59" i="8"/>
  <c r="C59" i="8"/>
  <c r="D58" i="8"/>
  <c r="C58" i="8"/>
  <c r="D57" i="8"/>
  <c r="C57" i="8"/>
  <c r="D56" i="8"/>
  <c r="C56" i="8"/>
  <c r="D55" i="8"/>
  <c r="C55" i="8"/>
  <c r="D54" i="8"/>
  <c r="C54" i="8"/>
  <c r="D53" i="8"/>
  <c r="C53" i="8"/>
  <c r="D52"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C49" i="8"/>
  <c r="C48" i="8"/>
  <c r="C47" i="8"/>
  <c r="C46" i="8"/>
  <c r="B49" i="8"/>
  <c r="B48" i="8"/>
  <c r="B47" i="8"/>
  <c r="B46" i="8"/>
  <c r="C45" i="8"/>
  <c r="C44" i="8"/>
  <c r="C43" i="8"/>
  <c r="C42" i="8"/>
  <c r="C41" i="8"/>
  <c r="C40" i="8"/>
  <c r="C39" i="8"/>
  <c r="C38" i="8"/>
  <c r="C37" i="8"/>
  <c r="C36" i="8"/>
  <c r="C35" i="8"/>
  <c r="C34" i="8"/>
  <c r="C33" i="8"/>
  <c r="C32" i="8"/>
  <c r="C31" i="8"/>
  <c r="C30" i="8"/>
  <c r="C29" i="8"/>
  <c r="C28" i="8"/>
  <c r="C27" i="8"/>
  <c r="C26" i="8"/>
  <c r="C25" i="8"/>
  <c r="C24" i="8"/>
  <c r="C23" i="8"/>
  <c r="C22" i="8"/>
  <c r="C21" i="8"/>
  <c r="C20" i="8"/>
  <c r="C19" i="8"/>
  <c r="C18" i="8"/>
  <c r="B86" i="8"/>
  <c r="B91" i="8"/>
  <c r="B88" i="8"/>
  <c r="B89" i="8"/>
  <c r="D17" i="8"/>
  <c r="D16" i="8"/>
  <c r="D15" i="8"/>
  <c r="D14" i="8"/>
  <c r="D13" i="8"/>
  <c r="D12" i="8"/>
  <c r="D11" i="8"/>
  <c r="D10" i="8"/>
  <c r="D9" i="8"/>
  <c r="C17" i="8"/>
  <c r="C16" i="8"/>
  <c r="C15" i="8"/>
  <c r="C14" i="8"/>
  <c r="C13" i="8"/>
  <c r="C12" i="8"/>
  <c r="C11" i="8"/>
  <c r="C10" i="8"/>
  <c r="B45" i="8"/>
  <c r="B44" i="8"/>
  <c r="B43" i="8"/>
  <c r="B42" i="8"/>
  <c r="B41" i="8"/>
  <c r="B40" i="8"/>
  <c r="B39" i="8"/>
  <c r="B38" i="8"/>
  <c r="B37" i="8"/>
  <c r="B36" i="8"/>
  <c r="B35" i="8"/>
  <c r="B34" i="8"/>
  <c r="B33" i="8"/>
  <c r="B32" i="8"/>
  <c r="B31" i="8"/>
  <c r="B30" i="8"/>
  <c r="B29" i="8"/>
  <c r="B28" i="8"/>
  <c r="B27" i="8"/>
  <c r="B26" i="8"/>
  <c r="B25" i="8"/>
  <c r="B24" i="8"/>
  <c r="B23" i="8"/>
  <c r="B22" i="8"/>
  <c r="B21" i="8"/>
  <c r="B20" i="8"/>
  <c r="B19" i="8"/>
  <c r="B18" i="8"/>
  <c r="B17" i="8"/>
  <c r="B16" i="8"/>
  <c r="B15" i="8"/>
  <c r="B14" i="8"/>
  <c r="B13" i="8"/>
  <c r="B12" i="8"/>
  <c r="B11" i="8"/>
  <c r="B10" i="8"/>
  <c r="I63" i="1"/>
  <c r="E72" i="8" s="1"/>
  <c r="Q46" i="1"/>
  <c r="O46" i="1"/>
  <c r="Q10" i="1"/>
  <c r="O10" i="1"/>
  <c r="M10" i="1"/>
  <c r="I42" i="1"/>
  <c r="E49" i="8" s="1"/>
  <c r="I39" i="1"/>
  <c r="E45" i="8" s="1"/>
  <c r="I36" i="1"/>
  <c r="E41" i="8" s="1"/>
  <c r="P44" i="2"/>
  <c r="I33" i="1"/>
  <c r="E37" i="8" s="1"/>
  <c r="I30" i="1"/>
  <c r="E33" i="8" s="1"/>
  <c r="I27" i="1"/>
  <c r="E29" i="8" s="1"/>
  <c r="I23" i="1"/>
  <c r="E25" i="8" s="1"/>
  <c r="I20" i="1"/>
  <c r="E21" i="8" s="1"/>
  <c r="O68" i="2"/>
  <c r="O72" i="2" s="1"/>
  <c r="N67" i="2"/>
  <c r="N71" i="2" s="1"/>
  <c r="M68" i="2"/>
  <c r="M72" i="2" s="1"/>
  <c r="G36" i="1"/>
  <c r="E39" i="8" s="1"/>
  <c r="P20" i="2"/>
  <c r="E68" i="2"/>
  <c r="E72" i="2" s="1"/>
  <c r="D67" i="2"/>
  <c r="D71" i="2" s="1"/>
  <c r="I50" i="1"/>
  <c r="E56" i="8" s="1"/>
  <c r="I53" i="1"/>
  <c r="E60" i="8" s="1"/>
  <c r="I56" i="1"/>
  <c r="E64" i="8" s="1"/>
  <c r="I59" i="1"/>
  <c r="E68" i="8" s="1"/>
  <c r="I66" i="1"/>
  <c r="E76" i="8" s="1"/>
  <c r="I69" i="1"/>
  <c r="E80" i="8" s="1"/>
  <c r="I72" i="1"/>
  <c r="E84" i="8" s="1"/>
  <c r="I75" i="1"/>
  <c r="E88" i="8" s="1"/>
  <c r="I78" i="1"/>
  <c r="E92" i="8" s="1"/>
  <c r="J66" i="2"/>
  <c r="E67" i="2"/>
  <c r="E71" i="2" s="1"/>
  <c r="F67" i="2"/>
  <c r="F71" i="2" s="1"/>
  <c r="G67" i="2"/>
  <c r="G71" i="2" s="1"/>
  <c r="K67" i="2"/>
  <c r="K71" i="2" s="1"/>
  <c r="J68" i="2"/>
  <c r="J72" i="2" s="1"/>
  <c r="L68" i="2"/>
  <c r="L72" i="2" s="1"/>
  <c r="F23" i="1"/>
  <c r="E22" i="8" s="1"/>
  <c r="F30" i="1"/>
  <c r="E30" i="8" s="1"/>
  <c r="F42" i="1"/>
  <c r="E46" i="8" s="1"/>
  <c r="H60" i="2"/>
  <c r="H46" i="2"/>
  <c r="P46" i="2"/>
  <c r="H47" i="2"/>
  <c r="P47" i="2"/>
  <c r="H48" i="2"/>
  <c r="P48" i="2"/>
  <c r="H50" i="2"/>
  <c r="P50" i="2"/>
  <c r="H51" i="2"/>
  <c r="P51" i="2"/>
  <c r="H52" i="2"/>
  <c r="P52" i="2"/>
  <c r="H43" i="2"/>
  <c r="P24" i="2"/>
  <c r="H26" i="2"/>
  <c r="P27" i="2"/>
  <c r="H36" i="1"/>
  <c r="E40" i="8" s="1"/>
  <c r="H39" i="2"/>
  <c r="P43" i="2"/>
  <c r="H63" i="2"/>
  <c r="H34" i="2"/>
  <c r="H36" i="2"/>
  <c r="H42" i="2"/>
  <c r="P28" i="2"/>
  <c r="H40" i="2"/>
  <c r="H44" i="2"/>
  <c r="H22" i="2"/>
  <c r="P22" i="2"/>
  <c r="H27" i="1"/>
  <c r="E28" i="8" s="1"/>
  <c r="P62" i="2"/>
  <c r="H23" i="2"/>
  <c r="H24" i="2"/>
  <c r="P23" i="2"/>
  <c r="P32" i="2"/>
  <c r="H31" i="2"/>
  <c r="H32" i="2"/>
  <c r="P31" i="2"/>
  <c r="H42" i="1"/>
  <c r="E48" i="8" s="1"/>
  <c r="P39" i="2"/>
  <c r="R39" i="2" s="1"/>
  <c r="P40" i="2"/>
  <c r="P38" i="2"/>
  <c r="H33" i="1"/>
  <c r="E36" i="8" s="1"/>
  <c r="P42" i="2"/>
  <c r="P36" i="2"/>
  <c r="H35" i="2"/>
  <c r="P35" i="2"/>
  <c r="H27" i="2"/>
  <c r="H28" i="2"/>
  <c r="P26" i="2"/>
  <c r="H30" i="2"/>
  <c r="H38" i="2"/>
  <c r="P34" i="2"/>
  <c r="P30" i="2"/>
  <c r="H63" i="1"/>
  <c r="E71" i="8" s="1"/>
  <c r="J13" i="1"/>
  <c r="H53" i="1"/>
  <c r="E59" i="8" s="1"/>
  <c r="F36" i="1"/>
  <c r="E38" i="8" s="1"/>
  <c r="F53" i="1"/>
  <c r="E57" i="8" s="1"/>
  <c r="H20" i="1"/>
  <c r="E20" i="8" s="1"/>
  <c r="H30" i="1"/>
  <c r="E32" i="8" s="1"/>
  <c r="J32" i="1"/>
  <c r="G66" i="1"/>
  <c r="E74" i="8" s="1"/>
  <c r="J55" i="1"/>
  <c r="H75" i="1"/>
  <c r="E87" i="8" s="1"/>
  <c r="H39" i="1"/>
  <c r="E44" i="8" s="1"/>
  <c r="J29" i="1"/>
  <c r="P64" i="2"/>
  <c r="H64" i="2"/>
  <c r="P63" i="2"/>
  <c r="P60" i="2"/>
  <c r="H59" i="2"/>
  <c r="R59" i="2" s="1"/>
  <c r="F39" i="1"/>
  <c r="E42" i="8" s="1"/>
  <c r="P58" i="2"/>
  <c r="H56" i="2"/>
  <c r="P55" i="2"/>
  <c r="H55" i="2"/>
  <c r="F33" i="1"/>
  <c r="E34" i="8" s="1"/>
  <c r="H54" i="2"/>
  <c r="H58" i="2"/>
  <c r="F27" i="1"/>
  <c r="E26" i="8" s="1"/>
  <c r="J16" i="1"/>
  <c r="H72" i="1"/>
  <c r="E83" i="8" s="1"/>
  <c r="H56" i="1"/>
  <c r="E63" i="8" s="1"/>
  <c r="F59" i="1"/>
  <c r="E65" i="8" s="1"/>
  <c r="P54" i="2"/>
  <c r="J68" i="1"/>
  <c r="H23" i="1"/>
  <c r="E24" i="8" s="1"/>
  <c r="G50" i="1"/>
  <c r="E54" i="8" s="1"/>
  <c r="J64" i="1"/>
  <c r="J70" i="1"/>
  <c r="G53" i="1"/>
  <c r="E58" i="8" s="1"/>
  <c r="H50" i="1"/>
  <c r="E55" i="8" s="1"/>
  <c r="J61" i="1"/>
  <c r="G75" i="1"/>
  <c r="E86" i="8" s="1"/>
  <c r="H78" i="1"/>
  <c r="E91" i="8" s="1"/>
  <c r="F20" i="1"/>
  <c r="E18" i="8" s="1"/>
  <c r="F63" i="1"/>
  <c r="E69" i="8" s="1"/>
  <c r="J62" i="1"/>
  <c r="J48" i="1"/>
  <c r="H59" i="1"/>
  <c r="E67" i="8" s="1"/>
  <c r="J51" i="1"/>
  <c r="G72" i="1"/>
  <c r="E82" i="8" s="1"/>
  <c r="J19" i="1"/>
  <c r="H69" i="1"/>
  <c r="E79" i="8" s="1"/>
  <c r="G56" i="1"/>
  <c r="E62" i="8" s="1"/>
  <c r="H66" i="1"/>
  <c r="E75" i="8" s="1"/>
  <c r="J76" i="1"/>
  <c r="J52" i="1"/>
  <c r="F50" i="1"/>
  <c r="E53" i="8" s="1"/>
  <c r="J49" i="1"/>
  <c r="J74" i="1"/>
  <c r="J57" i="1"/>
  <c r="G59" i="1"/>
  <c r="E66" i="8" s="1"/>
  <c r="J26" i="1"/>
  <c r="F72" i="1"/>
  <c r="E81" i="8" s="1"/>
  <c r="J71" i="1"/>
  <c r="J77" i="1"/>
  <c r="F78" i="1"/>
  <c r="E89" i="8" s="1"/>
  <c r="J54" i="1"/>
  <c r="G78" i="1"/>
  <c r="E90" i="8" s="1"/>
  <c r="F56" i="1"/>
  <c r="E61" i="8" s="1"/>
  <c r="G69" i="1"/>
  <c r="E78" i="8" s="1"/>
  <c r="J58" i="1"/>
  <c r="G63" i="1"/>
  <c r="E70" i="8" s="1"/>
  <c r="J65" i="1"/>
  <c r="F66" i="1"/>
  <c r="E73" i="8" s="1"/>
  <c r="J67" i="1"/>
  <c r="F69" i="1"/>
  <c r="E77" i="8" s="1"/>
  <c r="J38" i="1"/>
  <c r="J41" i="1"/>
  <c r="J35" i="1"/>
  <c r="J22" i="1"/>
  <c r="M66" i="2"/>
  <c r="L66" i="2"/>
  <c r="H19" i="2"/>
  <c r="G20" i="1"/>
  <c r="E19" i="8" s="1"/>
  <c r="G42" i="1"/>
  <c r="E47" i="8" s="1"/>
  <c r="O66" i="2"/>
  <c r="H20" i="2"/>
  <c r="F14" i="1" l="1"/>
  <c r="E10" i="8" s="1"/>
  <c r="R64" i="2"/>
  <c r="R63" i="2"/>
  <c r="R32" i="2"/>
  <c r="R40" i="2"/>
  <c r="R34" i="2"/>
  <c r="R31" i="2"/>
  <c r="R38" i="2"/>
  <c r="J78" i="1"/>
  <c r="R23" i="2"/>
  <c r="R54" i="2"/>
  <c r="R52" i="2"/>
  <c r="R50" i="2"/>
  <c r="R48" i="2"/>
  <c r="R47" i="2"/>
  <c r="R36" i="2"/>
  <c r="J69" i="1"/>
  <c r="J59" i="1"/>
  <c r="J50" i="1"/>
  <c r="H16" i="2"/>
  <c r="H15" i="2"/>
  <c r="P15" i="2"/>
  <c r="J72" i="1"/>
  <c r="J53" i="1"/>
  <c r="J70" i="2"/>
  <c r="R28" i="2"/>
  <c r="J63" i="1"/>
  <c r="R26" i="2"/>
  <c r="R58" i="2"/>
  <c r="R30" i="2"/>
  <c r="M70" i="2"/>
  <c r="R24" i="2"/>
  <c r="R22" i="2"/>
  <c r="B60" i="8"/>
  <c r="B56" i="8"/>
  <c r="M46" i="1"/>
  <c r="B54" i="8"/>
  <c r="B58" i="8"/>
  <c r="B62" i="8"/>
  <c r="P16" i="2"/>
  <c r="O70" i="2"/>
  <c r="L70" i="2"/>
  <c r="R42" i="2"/>
  <c r="R43" i="2"/>
  <c r="J25" i="1"/>
  <c r="J27" i="1" s="1"/>
  <c r="R35" i="2"/>
  <c r="R44" i="2"/>
  <c r="R27" i="2"/>
  <c r="R51" i="2"/>
  <c r="R46" i="2"/>
  <c r="G27" i="1"/>
  <c r="E27" i="8" s="1"/>
  <c r="B53" i="8"/>
  <c r="B55" i="8"/>
  <c r="B57" i="8"/>
  <c r="B59" i="8"/>
  <c r="B61" i="8"/>
  <c r="B63" i="8"/>
  <c r="B65" i="8"/>
  <c r="B67" i="8"/>
  <c r="B69" i="8"/>
  <c r="B71" i="8"/>
  <c r="B73" i="8"/>
  <c r="B75" i="8"/>
  <c r="B77" i="8"/>
  <c r="B79" i="8"/>
  <c r="B81" i="8"/>
  <c r="B83" i="8"/>
  <c r="B85" i="8"/>
  <c r="B87" i="8"/>
  <c r="B90" i="8"/>
  <c r="B92" i="8"/>
  <c r="K46" i="1"/>
  <c r="B64" i="8"/>
  <c r="B66" i="8"/>
  <c r="B68" i="8"/>
  <c r="B70" i="8"/>
  <c r="B72" i="8"/>
  <c r="B74" i="8"/>
  <c r="B76" i="8"/>
  <c r="B78" i="8"/>
  <c r="B80" i="8"/>
  <c r="B82" i="8"/>
  <c r="B84" i="8"/>
  <c r="J56" i="1"/>
  <c r="J37" i="1"/>
  <c r="J39" i="1" s="1"/>
  <c r="K68" i="2"/>
  <c r="K72" i="2" s="1"/>
  <c r="R60" i="2"/>
  <c r="R20" i="2"/>
  <c r="R55" i="2"/>
  <c r="F75" i="1"/>
  <c r="E85" i="8" s="1"/>
  <c r="J73" i="1"/>
  <c r="J75" i="1" s="1"/>
  <c r="J66" i="1"/>
  <c r="G33" i="1"/>
  <c r="E35" i="8" s="1"/>
  <c r="J31" i="1"/>
  <c r="J33" i="1" s="1"/>
  <c r="P56" i="2"/>
  <c r="R56" i="2" s="1"/>
  <c r="D68" i="2"/>
  <c r="D72" i="2" s="1"/>
  <c r="F66" i="2"/>
  <c r="F70" i="2" s="1"/>
  <c r="J67" i="2"/>
  <c r="J71" i="2" s="1"/>
  <c r="L67" i="2"/>
  <c r="N66" i="2"/>
  <c r="N70" i="2" s="1"/>
  <c r="H67" i="2"/>
  <c r="H62" i="2"/>
  <c r="R62" i="2" s="1"/>
  <c r="F68" i="2"/>
  <c r="F72" i="2" s="1"/>
  <c r="G68" i="2"/>
  <c r="G72" i="2" s="1"/>
  <c r="K66" i="2"/>
  <c r="K70" i="2" s="1"/>
  <c r="J34" i="1"/>
  <c r="J36" i="1" s="1"/>
  <c r="M67" i="2"/>
  <c r="M71" i="2" s="1"/>
  <c r="N68" i="2"/>
  <c r="N72" i="2" s="1"/>
  <c r="O67" i="2"/>
  <c r="O71" i="2" s="1"/>
  <c r="J12" i="1"/>
  <c r="J14" i="1" s="1"/>
  <c r="G14" i="1"/>
  <c r="E11" i="8" s="1"/>
  <c r="G23" i="1"/>
  <c r="E23" i="8" s="1"/>
  <c r="J21" i="1"/>
  <c r="J23" i="1" s="1"/>
  <c r="G17" i="1"/>
  <c r="E15" i="8" s="1"/>
  <c r="J15" i="1"/>
  <c r="J17" i="1" s="1"/>
  <c r="J40" i="1"/>
  <c r="J42" i="1" s="1"/>
  <c r="J18" i="1"/>
  <c r="J20" i="1" s="1"/>
  <c r="P19" i="2"/>
  <c r="R19" i="2" s="1"/>
  <c r="P18" i="2"/>
  <c r="E66" i="2"/>
  <c r="E70" i="2" s="1"/>
  <c r="G39" i="1"/>
  <c r="E43" i="8" s="1"/>
  <c r="G66" i="2"/>
  <c r="G70" i="2" s="1"/>
  <c r="D66" i="2"/>
  <c r="H71" i="2" l="1"/>
  <c r="R15" i="2"/>
  <c r="R16" i="2"/>
  <c r="P66" i="2"/>
  <c r="P70" i="2" s="1"/>
  <c r="P67" i="2"/>
  <c r="P71" i="2" s="1"/>
  <c r="H68" i="2"/>
  <c r="H72" i="2" s="1"/>
  <c r="P68" i="2"/>
  <c r="P72" i="2" s="1"/>
  <c r="D70" i="2"/>
  <c r="H66" i="2"/>
  <c r="J28" i="1"/>
  <c r="J30" i="1" s="1"/>
  <c r="G30" i="1"/>
  <c r="E31" i="8" s="1"/>
  <c r="R18" i="2"/>
  <c r="R67" i="2" l="1"/>
  <c r="R71" i="2" s="1"/>
  <c r="R68" i="2"/>
  <c r="R72" i="2" s="1"/>
  <c r="H70" i="2"/>
  <c r="R66" i="2"/>
  <c r="R70" i="2" s="1"/>
  <c r="G5" i="8" l="1"/>
</calcChain>
</file>

<file path=xl/sharedStrings.xml><?xml version="1.0" encoding="utf-8"?>
<sst xmlns="http://schemas.openxmlformats.org/spreadsheetml/2006/main" count="1025" uniqueCount="243">
  <si>
    <t># of business days</t>
  </si>
  <si>
    <t>A</t>
  </si>
  <si>
    <t>Criminal</t>
  </si>
  <si>
    <t>Year-to-Date</t>
  </si>
  <si>
    <t>Circuit (defendants)</t>
  </si>
  <si>
    <t>Total # of defendants</t>
  </si>
  <si>
    <t>% mtg level</t>
  </si>
  <si>
    <t>County (defendants)</t>
  </si>
  <si>
    <t>Juvenile Delinquency (juveniles)</t>
  </si>
  <si>
    <t>Total # of juveniles</t>
  </si>
  <si>
    <t>Traffic (UTC)</t>
  </si>
  <si>
    <t>Total # UTC</t>
  </si>
  <si>
    <t>B</t>
  </si>
  <si>
    <t>Civil</t>
  </si>
  <si>
    <t>Circuit (cases)</t>
  </si>
  <si>
    <t>Total # of cases</t>
  </si>
  <si>
    <t>County (cases)</t>
  </si>
  <si>
    <t>Circuit Probate (cases)</t>
  </si>
  <si>
    <t>Family (cases)</t>
  </si>
  <si>
    <t>Juvenile Dependency (cases)</t>
  </si>
  <si>
    <t>Total # of docket entries</t>
  </si>
  <si>
    <t>Juvenile Dependency (juveniles)</t>
  </si>
  <si>
    <t xml:space="preserve">Version #: </t>
  </si>
  <si>
    <t xml:space="preserve">County: </t>
  </si>
  <si>
    <t>Contact:</t>
  </si>
  <si>
    <t>E-mail:</t>
  </si>
  <si>
    <t xml:space="preserve">Report for the Month of: </t>
  </si>
  <si>
    <t>Reopenings</t>
  </si>
  <si>
    <t>NOA's</t>
  </si>
  <si>
    <t>Notes:</t>
  </si>
  <si>
    <t>Total Number of Financial Receipts for the Year:</t>
  </si>
  <si>
    <t>Projected</t>
  </si>
  <si>
    <t>Actual</t>
  </si>
  <si>
    <t>Circuit</t>
  </si>
  <si>
    <t>County</t>
  </si>
  <si>
    <t>Juvenile Delinquency</t>
  </si>
  <si>
    <t>Traffic</t>
  </si>
  <si>
    <t>Total</t>
  </si>
  <si>
    <t>Probate</t>
  </si>
  <si>
    <t>Family</t>
  </si>
  <si>
    <t>Juvenile Dependency</t>
  </si>
  <si>
    <t>Cases/Defendants</t>
  </si>
  <si>
    <t>Grand Total</t>
  </si>
  <si>
    <t>Projections</t>
  </si>
  <si>
    <t>Telephone:</t>
  </si>
  <si>
    <t>Outputs Monthly Report Form for CCOC</t>
  </si>
  <si>
    <t>Timeliness Quarterly Report Form for CCOC</t>
  </si>
  <si>
    <t>Annual Financial Receipts</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</si>
  <si>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</si>
  <si>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</si>
  <si>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</si>
  <si>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</si>
  <si>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</si>
  <si>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</si>
  <si>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</si>
  <si>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</si>
  <si>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</si>
  <si>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</si>
  <si>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</si>
  <si>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</si>
  <si>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</si>
  <si>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</si>
  <si>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</si>
  <si>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</si>
  <si>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</si>
  <si>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</si>
  <si>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</si>
  <si>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</si>
  <si>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</si>
  <si>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</si>
  <si>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</si>
  <si>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</si>
  <si>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</si>
  <si>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</si>
  <si>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</si>
  <si>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</si>
  <si>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</si>
  <si>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</si>
  <si>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</si>
  <si>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</si>
  <si>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</si>
  <si>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</si>
  <si>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</si>
  <si>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</si>
  <si>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</si>
  <si>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</si>
  <si>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</si>
  <si>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</si>
  <si>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</si>
  <si>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</si>
  <si>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</si>
  <si>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</si>
  <si>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</si>
  <si>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</si>
  <si>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</si>
  <si>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</si>
  <si>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</si>
  <si>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</si>
  <si>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</si>
  <si>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</si>
  <si>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</si>
  <si>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</si>
  <si>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</si>
  <si>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</si>
  <si>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</si>
  <si>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</si>
  <si>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</si>
  <si>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</si>
  <si>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</si>
  <si>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</si>
  <si>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</si>
  <si>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</si>
  <si>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</si>
  <si>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</si>
  <si>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Jul</t>
  </si>
  <si>
    <t>Aug</t>
  </si>
  <si>
    <t>Sep</t>
  </si>
  <si>
    <t>Oct</t>
  </si>
  <si>
    <t>Nov</t>
  </si>
  <si>
    <t>Dec</t>
  </si>
  <si>
    <t>Jan</t>
  </si>
  <si>
    <t>Feb</t>
  </si>
  <si>
    <t>Mar</t>
  </si>
  <si>
    <t>Apr</t>
  </si>
  <si>
    <t>May</t>
  </si>
  <si>
    <t>Jun</t>
  </si>
  <si>
    <t>Hardee</t>
  </si>
  <si>
    <t>Year-to-Date % of Projections</t>
  </si>
  <si>
    <t>Circuit Criminal</t>
  </si>
  <si>
    <t>County Criminal</t>
  </si>
  <si>
    <t>Criminal Traffic</t>
  </si>
  <si>
    <t>Circuit Civil</t>
  </si>
  <si>
    <t>County Civil</t>
  </si>
  <si>
    <t>Civil Traffic</t>
  </si>
  <si>
    <t>Reason Code</t>
  </si>
  <si>
    <t>Current Actions to Improve</t>
  </si>
  <si>
    <t>Other</t>
  </si>
  <si>
    <t>Procedural</t>
  </si>
  <si>
    <t>Systems</t>
  </si>
  <si>
    <t>Actions to Improve</t>
  </si>
  <si>
    <t>Performance Measure Standard</t>
  </si>
  <si>
    <r>
      <t>Timeliness Measures #2:</t>
    </r>
    <r>
      <rPr>
        <b/>
        <sz val="12"/>
        <rFont val="Arial"/>
        <family val="2"/>
      </rPr>
      <t xml:space="preserve"> Annual Projected % of docket entries entered within X business days after clock in/action taken date.</t>
    </r>
  </si>
  <si>
    <r>
      <t>Timeliness Measures #1:</t>
    </r>
    <r>
      <rPr>
        <b/>
        <sz val="12"/>
        <rFont val="Arial"/>
        <family val="2"/>
      </rPr>
      <t xml:space="preserve"> Annual Projected % of new cases OPENED within X business days after initial documents are clocked in.</t>
    </r>
  </si>
  <si>
    <t>Quarter</t>
  </si>
  <si>
    <t>CCOC Standard</t>
  </si>
  <si>
    <t>Clerk Performance</t>
  </si>
  <si>
    <t>1st Quarter</t>
  </si>
  <si>
    <t>2nd Quarter</t>
  </si>
  <si>
    <t>3rd Quarter</t>
  </si>
  <si>
    <t>4th Quarter</t>
  </si>
  <si>
    <t xml:space="preserve"> 
Timeliness Measeure # 1</t>
  </si>
  <si>
    <t xml:space="preserve"> 
Timeliness Measeure # 2</t>
  </si>
  <si>
    <t>NASSAU</t>
  </si>
  <si>
    <t>LEVY</t>
  </si>
  <si>
    <t>E-Filing</t>
  </si>
  <si>
    <t>Staffing - Insufficient Personnel</t>
  </si>
  <si>
    <t>Staffing - Training Required</t>
  </si>
  <si>
    <t xml:space="preserve">Report Month of (Quarter Ending): </t>
  </si>
  <si>
    <t>Timeliness Quarterly Action Plan Form for CCOC</t>
  </si>
  <si>
    <t xml:space="preserve">We are a small county with several Supreme Court death warrant appeals that had priority. </t>
  </si>
  <si>
    <t>Coversion, server, and move downtime</t>
  </si>
  <si>
    <t>Correct issues of filings not moving from eportal to CMS</t>
  </si>
  <si>
    <t>Additional training on meeting Performance Measures</t>
  </si>
  <si>
    <t>Incidental - Bereavement &amp; Sick Leave</t>
  </si>
  <si>
    <t>Reorganizing Office Staff at this Time</t>
  </si>
  <si>
    <t>Standards reviewed with staff when processing paper filings. eFiled cases were the focus when it should've been paper &amp; electronic equally. Cases will be monitored more closely by management.</t>
  </si>
  <si>
    <t xml:space="preserve">We experienced  problems entering traffic citations with our new Case Management System.  These problems are being corrected in our next release that will go live on 1/21/2014.  Also, in February we go live with Ecitations and this will help speed up the process.  </t>
  </si>
  <si>
    <t>Established a mandatory 1.5 hrs/day for all civil staff to process efilings</t>
  </si>
  <si>
    <t>Electornic citations led to errors in entering zeros as O's and O's as zeros in the citation number. We have asked the agencies to use a / thru zeros and staff to be more careful in keying.</t>
  </si>
  <si>
    <t>Due to the sudden retirement of a 30 year employee, we are training new staff.</t>
  </si>
  <si>
    <t>Clericus was implemented 9/27/2013 and we are still learning the system.</t>
  </si>
  <si>
    <t>As the problems get worked out this will improve.</t>
  </si>
  <si>
    <t>Additional cross training will occur immediatley</t>
  </si>
  <si>
    <t>Training efforts have been completed. We anticipate rate will improve in the next quarter.</t>
  </si>
  <si>
    <t>This is a one employee department. Employees in other departments will be used to cover this when employee is out.</t>
  </si>
  <si>
    <t>The division is still adjusting to new case maintenance system. E-filing should assist with improving the timeliness.</t>
  </si>
  <si>
    <t>A high percentage of cases are rejected. When cases are resubmitted, the calculation for timeliness is based on the original file date.</t>
  </si>
  <si>
    <t>Improve Action</t>
  </si>
  <si>
    <t xml:space="preserve">Juvenile Dependency Reason </t>
  </si>
  <si>
    <t>Family Reason</t>
  </si>
  <si>
    <t>Probate Reason</t>
  </si>
  <si>
    <t>Civil Traffic Reason</t>
  </si>
  <si>
    <t>County Civil Reason</t>
  </si>
  <si>
    <t>Circuit Civil Reason</t>
  </si>
  <si>
    <t>Criminal Traffic Reason</t>
  </si>
  <si>
    <t>Juvenile Delinquency Reason</t>
  </si>
  <si>
    <t>County Criminal Reason</t>
  </si>
  <si>
    <t>Circuit Criminal Reason</t>
  </si>
  <si>
    <t>Juvenile Dependency Reason</t>
  </si>
  <si>
    <t xml:space="preserve">Criminal Traffic Reason </t>
  </si>
  <si>
    <t xml:space="preserve">Juvenile Delinquency Reason </t>
  </si>
  <si>
    <t>Sent Date</t>
  </si>
  <si>
    <t>TIMELINESS STANDARD TWO (Docket Entries Processed)</t>
  </si>
  <si>
    <t>TIMELINESS STANDARD ONE (New Cases Opened)</t>
  </si>
  <si>
    <t>PABS4.0</t>
  </si>
  <si>
    <t>Additional staff being hired to work in felony division to cover increased filings</t>
  </si>
  <si>
    <t>Financial Receipts are totaled for the full fiscal year and entered here annually. This annual total is to be reported on the September submission.</t>
  </si>
  <si>
    <t>Staffing - Internal</t>
  </si>
  <si>
    <t>Staffing - External</t>
  </si>
  <si>
    <t>Unfunded Mandates - External</t>
  </si>
  <si>
    <t>Systems/Conversions - Internal</t>
  </si>
  <si>
    <t>Systems/Conversions - External</t>
  </si>
  <si>
    <t>2 Cases/Defendants Output numbers are imported from the Outputs Monthly tab of this workbook.</t>
  </si>
  <si>
    <t>Comments / Actions to Improve</t>
  </si>
  <si>
    <r>
      <t xml:space="preserve"># within </t>
    </r>
    <r>
      <rPr>
        <b/>
        <i/>
        <sz val="12"/>
        <rFont val="Arial"/>
        <family val="2"/>
      </rPr>
      <t>2</t>
    </r>
    <r>
      <rPr>
        <sz val="12"/>
        <rFont val="Arial"/>
        <family val="2"/>
      </rPr>
      <t xml:space="preserve"> business days</t>
    </r>
  </si>
  <si>
    <r>
      <t xml:space="preserve"># within </t>
    </r>
    <r>
      <rPr>
        <b/>
        <i/>
        <sz val="12"/>
        <rFont val="Arial"/>
        <family val="2"/>
      </rPr>
      <t>3</t>
    </r>
    <r>
      <rPr>
        <sz val="12"/>
        <rFont val="Arial"/>
        <family val="2"/>
      </rPr>
      <t xml:space="preserve"> business days</t>
    </r>
  </si>
  <si>
    <r>
      <t xml:space="preserve"># within </t>
    </r>
    <r>
      <rPr>
        <b/>
        <i/>
        <sz val="12"/>
        <rFont val="Arial"/>
        <family val="2"/>
      </rPr>
      <t>4</t>
    </r>
    <r>
      <rPr>
        <sz val="12"/>
        <rFont val="Arial"/>
        <family val="2"/>
      </rPr>
      <t xml:space="preserve"> business days</t>
    </r>
  </si>
  <si>
    <t># Of Business Days</t>
  </si>
  <si>
    <t xml:space="preserve"> If the the reason was "Internal", include an expected timeframe the reason will be corrected.</t>
  </si>
  <si>
    <t>County Fiscal Year 2016-17</t>
  </si>
  <si>
    <t>October 2016</t>
  </si>
  <si>
    <t>November 2016</t>
  </si>
  <si>
    <t>December 2016</t>
  </si>
  <si>
    <t>January 2017</t>
  </si>
  <si>
    <t>February 2017</t>
  </si>
  <si>
    <t>March 2017</t>
  </si>
  <si>
    <t>April 2017</t>
  </si>
  <si>
    <t>May 2017</t>
  </si>
  <si>
    <t>June 2017</t>
  </si>
  <si>
    <t>July 2017</t>
  </si>
  <si>
    <t>August 2017</t>
  </si>
  <si>
    <t>September 2017</t>
  </si>
  <si>
    <t>County Fiscal Year 2016 - 2017</t>
  </si>
  <si>
    <t>10/1/16 - 12/31/16</t>
  </si>
  <si>
    <t>1/1/17 - 3/31/17</t>
  </si>
  <si>
    <t>4/1/17 - 6/30/17</t>
  </si>
  <si>
    <t>7/1/17 - 9/30/17</t>
  </si>
  <si>
    <t xml:space="preserve">1.) Reason Codes for Timeliness have been updated to include Internal and External qualifiers. Use the "Comments / Action to Improve" field to further explain why the standard was not met for an "External" or Internal" reason. </t>
  </si>
  <si>
    <t>New Cases</t>
  </si>
  <si>
    <t>Notices of Appeal</t>
  </si>
  <si>
    <t>Reopens</t>
  </si>
  <si>
    <t>Cir Crim</t>
  </si>
  <si>
    <t>Count Crim</t>
  </si>
  <si>
    <t>Juv Del</t>
  </si>
  <si>
    <t>Crim Traff</t>
  </si>
  <si>
    <t>Civ Cir</t>
  </si>
  <si>
    <t>Civ Count</t>
  </si>
  <si>
    <t>Fam</t>
  </si>
  <si>
    <t>Juv Dep</t>
  </si>
  <si>
    <t>Civ Traffic</t>
  </si>
  <si>
    <t>Michelle Levar</t>
  </si>
  <si>
    <t>321-633-7782</t>
  </si>
  <si>
    <t>kim.reynolds@brevardclerk.us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</si>
</sst>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_(* #,##0_);_(* \(#,##0\);_(* &quot;-&quot;??_);_(@_)"/>
    <numFmt numFmtId="166" formatCode="[&lt;=9999999]###\-####;\(###\)\ ###\-####"/>
  </numFmts>
  <fonts count="33">
    <font>
      <sz val="11"/>
      <color theme="1"/>
      <name val="Calibri"/>
      <family val="2"/>
      <scheme val="minor"/>
    </font>
    <font>
      <sz val="11"/>
      <color indexed="8"/>
      <name val="Calibri"/>
      <family val="2"/>
    </font>
    <font>
      <sz val="10"/>
      <name val="Arial"/>
      <family val="2"/>
    </font>
    <font>
      <b/>
      <sz val="10"/>
      <name val="Arial"/>
      <family val="2"/>
    </font>
    <font>
      <b/>
      <sz val="11"/>
      <name val="Arial"/>
      <family val="2"/>
    </font>
    <font>
      <sz val="11"/>
      <name val="Arial"/>
      <family val="2"/>
    </font>
    <font>
      <sz val="10"/>
      <name val="Arial"/>
      <family val="2"/>
    </font>
    <font>
      <sz val="12"/>
      <name val="Arial"/>
      <family val="2"/>
    </font>
    <font>
      <b/>
      <sz val="18"/>
      <name val="Arial"/>
      <family val="2"/>
    </font>
    <font>
      <b/>
      <u/>
      <sz val="12"/>
      <name val="Arial"/>
      <family val="2"/>
    </font>
    <font>
      <sz val="10"/>
      <name val="Times New Roman Greek"/>
    </font>
    <font>
      <b/>
      <sz val="9"/>
      <name val="Arial"/>
      <family val="2"/>
    </font>
    <font>
      <sz val="9"/>
      <name val="Arial"/>
      <family val="2"/>
    </font>
    <font>
      <b/>
      <sz val="12"/>
      <name val="Arial"/>
      <family val="2"/>
    </font>
    <font>
      <sz val="10"/>
      <color indexed="8"/>
      <name val="Arial"/>
      <family val="2"/>
    </font>
    <font>
      <sz val="10"/>
      <color indexed="8"/>
      <name val="Calibri"/>
      <family val="2"/>
    </font>
    <font>
      <sz val="11"/>
      <color indexed="8"/>
      <name val="Calibri"/>
      <family val="2"/>
    </font>
    <font>
      <b/>
      <sz val="11"/>
      <color indexed="8"/>
      <name val="Calibri"/>
      <family val="2"/>
    </font>
    <font>
      <b/>
      <sz val="18"/>
      <color indexed="10"/>
      <name val="Arial"/>
      <family val="2"/>
    </font>
    <font>
      <b/>
      <sz val="16"/>
      <color indexed="8"/>
      <name val="Calibri"/>
      <family val="2"/>
    </font>
    <font>
      <b/>
      <sz val="12"/>
      <color indexed="8"/>
      <name val="Calibri"/>
      <family val="2"/>
    </font>
    <font>
      <sz val="11"/>
      <color theme="1"/>
      <name val="Calibri"/>
      <family val="2"/>
      <scheme val="minor"/>
    </font>
    <font>
      <sz val="20"/>
      <color theme="1"/>
      <name val="Calibri"/>
      <family val="2"/>
      <scheme val="minor"/>
    </font>
    <font>
      <sz val="10"/>
      <color theme="1"/>
      <name val="Calibri"/>
      <family val="2"/>
      <scheme val="minor"/>
    </font>
    <font>
      <sz val="12"/>
      <color rgb="FF0000FF"/>
      <name val="Consolas"/>
      <family val="3"/>
    </font>
    <font>
      <b/>
      <sz val="11"/>
      <color theme="1"/>
      <name val="Calibri"/>
      <family val="2"/>
      <scheme val="minor"/>
    </font>
    <font>
      <b/>
      <sz val="14"/>
      <color theme="1"/>
      <name val="Calibri"/>
      <family val="2"/>
      <scheme val="minor"/>
    </font>
    <font>
      <sz val="12"/>
      <color theme="1"/>
      <name val="Calibri"/>
      <family val="2"/>
      <scheme val="minor"/>
    </font>
    <font>
      <b/>
      <i/>
      <sz val="12"/>
      <name val="Arial"/>
      <family val="2"/>
    </font>
    <font>
      <i/>
      <sz val="12"/>
      <name val="Arial"/>
      <family val="2"/>
    </font>
    <font>
      <b/>
      <u/>
      <sz val="14"/>
      <name val="Arial"/>
      <family val="2"/>
    </font>
    <font>
      <u/>
      <sz val="11"/>
      <color theme="10"/>
      <name val="Calibri"/>
      <family val="2"/>
      <scheme val="minor"/>
    </font>
    <font>
      <b/>
      <sz val="12"/>
      <color rgb="FFC00000"/>
      <name val="Calibri"/>
      <family val="2"/>
      <scheme val="minor"/>
    </font>
  </fonts>
  <fills count="9">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rgb="FFFFC000"/>
        <bgColor indexed="64"/>
      </patternFill>
    </fill>
    <fill>
      <patternFill patternType="solid">
        <fgColor theme="4" tint="0.79998168889431442"/>
        <bgColor theme="4" tint="0.79998168889431442"/>
      </patternFill>
    </fill>
  </fills>
  <borders count="95">
    <border>
      <left/>
      <right/>
      <top/>
      <bottom/>
      <diagonal/>
    </border>
    <border>
      <left/>
      <right style="thin">
        <color indexed="55"/>
      </right>
      <top style="thin">
        <color indexed="55"/>
      </top>
      <bottom style="thin">
        <color indexed="55"/>
      </bottom>
      <diagonal/>
    </border>
    <border>
      <left/>
      <right style="thin">
        <color indexed="55"/>
      </right>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n">
        <color indexed="55"/>
      </bottom>
      <diagonal/>
    </border>
    <border>
      <left/>
      <right/>
      <top style="thin">
        <color indexed="55"/>
      </top>
      <bottom style="thin">
        <color indexed="55"/>
      </bottom>
      <diagonal/>
    </border>
    <border>
      <left/>
      <right/>
      <top style="medium">
        <color indexed="64"/>
      </top>
      <bottom style="thin">
        <color indexed="55"/>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55"/>
      </bottom>
      <diagonal/>
    </border>
    <border>
      <left/>
      <right style="thin">
        <color indexed="55"/>
      </right>
      <top/>
      <bottom style="thin">
        <color indexed="55"/>
      </bottom>
      <diagonal/>
    </border>
    <border>
      <left/>
      <right style="thin">
        <color indexed="55"/>
      </right>
      <top style="medium">
        <color indexed="64"/>
      </top>
      <bottom style="thin">
        <color indexed="55"/>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55"/>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55"/>
      </right>
      <top style="thin">
        <color indexed="64"/>
      </top>
      <bottom style="thin">
        <color indexed="55"/>
      </bottom>
      <diagonal/>
    </border>
    <border>
      <left style="thin">
        <color indexed="64"/>
      </left>
      <right style="thin">
        <color indexed="55"/>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64"/>
      </left>
      <right style="thin">
        <color indexed="55"/>
      </right>
      <top style="thin">
        <color indexed="64"/>
      </top>
      <bottom style="thin">
        <color indexed="64"/>
      </bottom>
      <diagonal/>
    </border>
    <border>
      <left/>
      <right/>
      <top style="thin">
        <color indexed="64"/>
      </top>
      <bottom style="thin">
        <color indexed="55"/>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55"/>
      </right>
      <top style="medium">
        <color indexed="64"/>
      </top>
      <bottom style="thin">
        <color indexed="55"/>
      </bottom>
      <diagonal/>
    </border>
    <border>
      <left/>
      <right style="medium">
        <color indexed="64"/>
      </right>
      <top style="medium">
        <color indexed="64"/>
      </top>
      <bottom style="thin">
        <color indexed="55"/>
      </bottom>
      <diagonal/>
    </border>
    <border>
      <left style="medium">
        <color indexed="64"/>
      </left>
      <right style="thin">
        <color indexed="55"/>
      </right>
      <top style="thin">
        <color indexed="55"/>
      </top>
      <bottom style="thin">
        <color indexed="55"/>
      </bottom>
      <diagonal/>
    </border>
    <border>
      <left/>
      <right style="medium">
        <color indexed="64"/>
      </right>
      <top style="thin">
        <color indexed="55"/>
      </top>
      <bottom style="thin">
        <color indexed="55"/>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double">
        <color indexed="64"/>
      </right>
      <top style="thin">
        <color indexed="64"/>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double">
        <color indexed="64"/>
      </right>
      <top style="thick">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thin">
        <color indexed="64"/>
      </left>
      <right/>
      <top style="thick">
        <color indexed="64"/>
      </top>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medium">
        <color indexed="64"/>
      </right>
      <top/>
      <bottom style="medium">
        <color indexed="64"/>
      </bottom>
      <diagonal/>
    </border>
    <border>
      <left style="thin">
        <color indexed="64"/>
      </left>
      <right style="thick">
        <color indexed="64"/>
      </right>
      <top style="thin">
        <color indexed="64"/>
      </top>
      <bottom/>
      <diagonal/>
    </border>
    <border>
      <left style="thick">
        <color indexed="64"/>
      </left>
      <right style="medium">
        <color indexed="64"/>
      </right>
      <top style="medium">
        <color indexed="64"/>
      </top>
      <bottom/>
      <diagonal/>
    </border>
    <border>
      <left style="thin">
        <color indexed="64"/>
      </left>
      <right style="thick">
        <color indexed="64"/>
      </right>
      <top style="medium">
        <color indexed="64"/>
      </top>
      <bottom/>
      <diagonal/>
    </border>
    <border>
      <left style="thick">
        <color indexed="64"/>
      </left>
      <right style="medium">
        <color indexed="64"/>
      </right>
      <top/>
      <bottom/>
      <diagonal/>
    </border>
    <border>
      <left style="thin">
        <color indexed="64"/>
      </left>
      <right style="thick">
        <color indexed="64"/>
      </right>
      <top/>
      <bottom/>
      <diagonal/>
    </border>
    <border>
      <left style="thin">
        <color indexed="64"/>
      </left>
      <right style="thick">
        <color indexed="64"/>
      </right>
      <top/>
      <bottom style="medium">
        <color indexed="64"/>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right style="thin">
        <color indexed="55"/>
      </right>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medium">
        <color indexed="64"/>
      </right>
      <top style="thick">
        <color indexed="64"/>
      </top>
      <bottom/>
      <diagonal/>
    </border>
    <border>
      <left style="thin">
        <color indexed="64"/>
      </left>
      <right style="thick">
        <color indexed="64"/>
      </right>
      <top style="thin">
        <color indexed="64"/>
      </top>
      <bottom style="thin">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s>
  <cellStyleXfs count="48">
    <xf numFmtId="0" fontId="0" fillId="0" borderId="0"/>
    <xf numFmtId="43" fontId="16"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2" fillId="0" borderId="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10" fillId="0" borderId="0"/>
    <xf numFmtId="0" fontId="14" fillId="0" borderId="0"/>
    <xf numFmtId="9" fontId="1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1" fillId="0" borderId="0" applyFont="0" applyFill="0" applyBorder="0" applyAlignment="0" applyProtection="0"/>
    <xf numFmtId="0" fontId="31" fillId="0" borderId="0" applyNumberFormat="0" applyFill="0" applyBorder="0" applyAlignment="0" applyProtection="0"/>
  </cellStyleXfs>
  <cellXfs count="318">
    <xf numFmtId="0" fontId="0" fillId="0" borderId="0" xfId="0"/>
    <xf numFmtId="37" fontId="7" fillId="2" borderId="1" xfId="15" applyNumberFormat="1" applyFont="1" applyFill="1" applyBorder="1" applyProtection="1">
      <protection locked="0"/>
    </xf>
    <xf numFmtId="0" fontId="9" fillId="0" borderId="0" xfId="15" applyFont="1" applyProtection="1">
      <protection hidden="1"/>
    </xf>
    <xf numFmtId="0" fontId="5" fillId="0" borderId="0" xfId="15" applyFont="1" applyBorder="1" applyProtection="1">
      <protection hidden="1"/>
    </xf>
    <xf numFmtId="164" fontId="7" fillId="0" borderId="2" xfId="38" applyNumberFormat="1" applyFont="1" applyFill="1" applyBorder="1" applyProtection="1">
      <protection hidden="1"/>
    </xf>
    <xf numFmtId="0" fontId="5" fillId="0" borderId="3" xfId="15" applyFont="1" applyBorder="1" applyProtection="1">
      <protection hidden="1"/>
    </xf>
    <xf numFmtId="0" fontId="4" fillId="3" borderId="5" xfId="15" applyFont="1" applyFill="1" applyBorder="1" applyAlignment="1" applyProtection="1">
      <alignment horizontal="centerContinuous"/>
      <protection hidden="1"/>
    </xf>
    <xf numFmtId="0" fontId="4" fillId="0" borderId="0" xfId="26" applyFont="1" applyProtection="1">
      <protection hidden="1"/>
    </xf>
    <xf numFmtId="0" fontId="4" fillId="0" borderId="0" xfId="26" applyFont="1" applyAlignment="1" applyProtection="1">
      <alignment horizontal="right"/>
      <protection hidden="1"/>
    </xf>
    <xf numFmtId="0" fontId="5" fillId="0" borderId="0" xfId="26" applyFont="1" applyAlignment="1" applyProtection="1">
      <alignment horizontal="centerContinuous"/>
      <protection hidden="1"/>
    </xf>
    <xf numFmtId="0" fontId="8" fillId="0" borderId="0" xfId="26" applyFont="1" applyAlignment="1" applyProtection="1">
      <alignment horizontal="left"/>
      <protection hidden="1"/>
    </xf>
    <xf numFmtId="0" fontId="6" fillId="0" borderId="0" xfId="27" applyProtection="1">
      <protection hidden="1"/>
    </xf>
    <xf numFmtId="10" fontId="6" fillId="0" borderId="0" xfId="27" applyNumberFormat="1" applyProtection="1">
      <protection hidden="1"/>
    </xf>
    <xf numFmtId="0" fontId="12" fillId="0" borderId="0" xfId="27" applyFont="1" applyAlignment="1" applyProtection="1">
      <alignment wrapText="1"/>
      <protection hidden="1"/>
    </xf>
    <xf numFmtId="0" fontId="6" fillId="0" borderId="0" xfId="27" applyFont="1" applyAlignment="1" applyProtection="1">
      <alignment wrapText="1"/>
      <protection hidden="1"/>
    </xf>
    <xf numFmtId="0" fontId="11" fillId="0" borderId="6" xfId="27" applyFont="1" applyBorder="1" applyAlignment="1" applyProtection="1">
      <alignment horizontal="center" wrapText="1"/>
      <protection hidden="1"/>
    </xf>
    <xf numFmtId="0" fontId="11" fillId="0" borderId="7" xfId="27" applyFont="1" applyBorder="1" applyAlignment="1" applyProtection="1">
      <alignment horizontal="center" wrapText="1"/>
      <protection hidden="1"/>
    </xf>
    <xf numFmtId="0" fontId="12" fillId="0" borderId="0" xfId="27" applyFont="1" applyAlignment="1" applyProtection="1">
      <alignment horizontal="left" wrapText="1"/>
      <protection hidden="1"/>
    </xf>
    <xf numFmtId="164" fontId="4" fillId="0" borderId="0" xfId="29" applyNumberFormat="1" applyFont="1" applyFill="1" applyBorder="1" applyProtection="1">
      <protection hidden="1"/>
    </xf>
    <xf numFmtId="0" fontId="8" fillId="0" borderId="0" xfId="31" applyFont="1" applyAlignment="1" applyProtection="1">
      <alignment horizontal="left"/>
      <protection hidden="1"/>
    </xf>
    <xf numFmtId="0" fontId="4" fillId="0" borderId="0" xfId="26" applyFont="1" applyFill="1" applyProtection="1">
      <protection hidden="1"/>
    </xf>
    <xf numFmtId="0" fontId="4" fillId="0" borderId="0" xfId="26" applyFont="1" applyFill="1" applyAlignment="1" applyProtection="1">
      <alignment horizontal="right"/>
      <protection hidden="1"/>
    </xf>
    <xf numFmtId="3" fontId="6" fillId="0" borderId="0" xfId="35" applyNumberFormat="1" applyFont="1" applyFill="1" applyBorder="1" applyAlignment="1" applyProtection="1">
      <alignment vertical="justify"/>
      <protection hidden="1"/>
    </xf>
    <xf numFmtId="0" fontId="13" fillId="0" borderId="0" xfId="29" applyFont="1" applyFill="1" applyBorder="1" applyAlignment="1" applyProtection="1">
      <alignment horizontal="center"/>
      <protection hidden="1"/>
    </xf>
    <xf numFmtId="0" fontId="4" fillId="0" borderId="0" xfId="29" applyFont="1" applyFill="1" applyBorder="1" applyProtection="1">
      <protection hidden="1"/>
    </xf>
    <xf numFmtId="0" fontId="11" fillId="0" borderId="0" xfId="27" applyFont="1" applyFill="1" applyBorder="1" applyAlignment="1" applyProtection="1">
      <alignment wrapText="1"/>
      <protection hidden="1"/>
    </xf>
    <xf numFmtId="0" fontId="12" fillId="0" borderId="0" xfId="29" applyFont="1" applyFill="1" applyBorder="1" applyAlignment="1" applyProtection="1">
      <alignment vertical="center" wrapText="1"/>
      <protection hidden="1"/>
    </xf>
    <xf numFmtId="0" fontId="9" fillId="0" borderId="0" xfId="27" applyFont="1" applyAlignment="1" applyProtection="1">
      <alignment horizontal="center" vertical="center"/>
      <protection hidden="1"/>
    </xf>
    <xf numFmtId="0" fontId="3" fillId="0" borderId="0" xfId="27" applyFont="1" applyProtection="1">
      <protection hidden="1"/>
    </xf>
    <xf numFmtId="37" fontId="7" fillId="2" borderId="8" xfId="15" applyNumberFormat="1" applyFont="1" applyFill="1" applyBorder="1" applyProtection="1">
      <protection locked="0"/>
    </xf>
    <xf numFmtId="37" fontId="7" fillId="2" borderId="9" xfId="15" applyNumberFormat="1" applyFont="1" applyFill="1" applyBorder="1" applyProtection="1">
      <protection locked="0"/>
    </xf>
    <xf numFmtId="37" fontId="7" fillId="2" borderId="10" xfId="15" applyNumberFormat="1" applyFont="1" applyFill="1" applyBorder="1" applyProtection="1">
      <protection locked="0"/>
    </xf>
    <xf numFmtId="0" fontId="6" fillId="0" borderId="0" xfId="27" applyBorder="1" applyProtection="1">
      <protection hidden="1"/>
    </xf>
    <xf numFmtId="0" fontId="12" fillId="0" borderId="0" xfId="27" applyFont="1" applyBorder="1" applyAlignment="1" applyProtection="1">
      <alignment wrapText="1"/>
      <protection hidden="1"/>
    </xf>
    <xf numFmtId="9" fontId="7" fillId="4" borderId="11" xfId="37" applyFont="1" applyFill="1" applyBorder="1" applyProtection="1">
      <protection hidden="1"/>
    </xf>
    <xf numFmtId="37" fontId="7" fillId="0" borderId="10" xfId="15" applyNumberFormat="1" applyFont="1" applyBorder="1" applyProtection="1">
      <protection hidden="1"/>
    </xf>
    <xf numFmtId="37" fontId="7" fillId="0" borderId="3" xfId="15" applyNumberFormat="1" applyFont="1" applyBorder="1" applyProtection="1">
      <protection hidden="1"/>
    </xf>
    <xf numFmtId="164" fontId="4" fillId="0" borderId="0" xfId="29" applyNumberFormat="1" applyFont="1" applyFill="1" applyBorder="1" applyAlignment="1" applyProtection="1">
      <alignment wrapText="1"/>
      <protection hidden="1"/>
    </xf>
    <xf numFmtId="0" fontId="7" fillId="0" borderId="0" xfId="0" applyFont="1" applyProtection="1"/>
    <xf numFmtId="0" fontId="5" fillId="0" borderId="0" xfId="0" applyFont="1" applyProtection="1"/>
    <xf numFmtId="0" fontId="7" fillId="0" borderId="0" xfId="0" applyFont="1" applyFill="1" applyBorder="1" applyProtection="1"/>
    <xf numFmtId="3" fontId="6" fillId="4" borderId="13" xfId="35" applyNumberFormat="1" applyFont="1" applyFill="1" applyBorder="1" applyAlignment="1" applyProtection="1">
      <alignment horizontal="center" vertical="center"/>
      <protection hidden="1"/>
    </xf>
    <xf numFmtId="3" fontId="6" fillId="2" borderId="14" xfId="35" applyNumberFormat="1" applyFont="1" applyFill="1" applyBorder="1" applyAlignment="1" applyProtection="1">
      <alignment horizontal="center" vertical="center"/>
      <protection locked="0"/>
    </xf>
    <xf numFmtId="0" fontId="0" fillId="0" borderId="0" xfId="0" applyProtection="1"/>
    <xf numFmtId="0" fontId="18" fillId="0" borderId="0" xfId="26" applyFont="1" applyProtection="1"/>
    <xf numFmtId="0" fontId="19" fillId="0" borderId="0" xfId="0" applyFont="1" applyProtection="1"/>
    <xf numFmtId="0" fontId="2" fillId="0" borderId="0" xfId="26" applyProtection="1"/>
    <xf numFmtId="0" fontId="4" fillId="0" borderId="0" xfId="26" applyFont="1" applyFill="1" applyBorder="1" applyAlignment="1" applyProtection="1">
      <alignment horizontal="right"/>
    </xf>
    <xf numFmtId="0" fontId="4" fillId="0" borderId="0" xfId="26" applyFont="1" applyAlignment="1" applyProtection="1">
      <alignment horizontal="right"/>
    </xf>
    <xf numFmtId="0" fontId="2" fillId="0" borderId="0" xfId="26" applyFill="1" applyProtection="1"/>
    <xf numFmtId="0" fontId="4" fillId="0" borderId="0" xfId="26" applyFont="1" applyFill="1" applyBorder="1" applyAlignment="1" applyProtection="1">
      <alignment horizontal="center"/>
    </xf>
    <xf numFmtId="0" fontId="4" fillId="0" borderId="0" xfId="26" applyFont="1" applyFill="1" applyAlignment="1" applyProtection="1">
      <alignment horizontal="right"/>
    </xf>
    <xf numFmtId="0" fontId="0" fillId="0" borderId="0" xfId="0" applyFill="1" applyProtection="1"/>
    <xf numFmtId="0" fontId="0" fillId="0" borderId="15" xfId="0" applyBorder="1" applyAlignment="1" applyProtection="1">
      <alignment horizontal="center"/>
    </xf>
    <xf numFmtId="0" fontId="0" fillId="0" borderId="15" xfId="0" applyBorder="1" applyAlignment="1" applyProtection="1">
      <alignment horizontal="center" wrapText="1"/>
    </xf>
    <xf numFmtId="0" fontId="20" fillId="0" borderId="0" xfId="0" applyFont="1" applyAlignment="1" applyProtection="1">
      <alignment horizontal="left"/>
    </xf>
    <xf numFmtId="0" fontId="0" fillId="0" borderId="16" xfId="0" applyBorder="1" applyAlignment="1" applyProtection="1">
      <alignment horizontal="center"/>
    </xf>
    <xf numFmtId="0" fontId="0" fillId="0" borderId="17" xfId="0" applyBorder="1" applyAlignment="1" applyProtection="1">
      <alignment horizontal="center"/>
    </xf>
    <xf numFmtId="0" fontId="0" fillId="0" borderId="17" xfId="0" applyBorder="1" applyAlignment="1" applyProtection="1">
      <alignment horizontal="center" wrapText="1"/>
    </xf>
    <xf numFmtId="0" fontId="0" fillId="0" borderId="0" xfId="0" applyBorder="1" applyProtection="1"/>
    <xf numFmtId="0" fontId="0" fillId="0" borderId="16" xfId="0" applyBorder="1" applyAlignment="1" applyProtection="1">
      <alignment horizontal="center" wrapText="1"/>
    </xf>
    <xf numFmtId="0" fontId="0" fillId="0" borderId="0" xfId="0" applyAlignment="1" applyProtection="1">
      <alignment horizontal="left"/>
    </xf>
    <xf numFmtId="0" fontId="0" fillId="0" borderId="0" xfId="0" applyAlignment="1" applyProtection="1">
      <alignment horizontal="right"/>
    </xf>
    <xf numFmtId="17" fontId="20" fillId="0" borderId="0" xfId="0" quotePrefix="1" applyNumberFormat="1" applyFont="1" applyAlignment="1" applyProtection="1">
      <alignment horizontal="left"/>
    </xf>
    <xf numFmtId="0" fontId="15" fillId="0" borderId="0" xfId="36" applyFont="1" applyFill="1" applyBorder="1" applyAlignment="1" applyProtection="1">
      <alignment wrapText="1"/>
    </xf>
    <xf numFmtId="0" fontId="8" fillId="0" borderId="0" xfId="26" applyFont="1" applyProtection="1"/>
    <xf numFmtId="0" fontId="2" fillId="0" borderId="0" xfId="15" applyProtection="1"/>
    <xf numFmtId="37" fontId="7" fillId="0" borderId="20" xfId="15" applyNumberFormat="1" applyFont="1" applyFill="1" applyBorder="1" applyProtection="1"/>
    <xf numFmtId="37" fontId="7" fillId="0" borderId="8" xfId="15" applyNumberFormat="1" applyFont="1" applyFill="1" applyBorder="1" applyProtection="1"/>
    <xf numFmtId="37" fontId="7" fillId="0" borderId="21" xfId="15" applyNumberFormat="1" applyFont="1" applyFill="1" applyBorder="1" applyProtection="1"/>
    <xf numFmtId="37" fontId="7" fillId="0" borderId="10" xfId="15" applyNumberFormat="1" applyFont="1" applyFill="1" applyBorder="1" applyProtection="1"/>
    <xf numFmtId="0" fontId="6" fillId="0" borderId="0" xfId="27" applyProtection="1"/>
    <xf numFmtId="3" fontId="16" fillId="4" borderId="29" xfId="1" applyNumberFormat="1" applyFont="1" applyFill="1" applyBorder="1" applyAlignment="1" applyProtection="1">
      <alignment horizontal="center"/>
    </xf>
    <xf numFmtId="3" fontId="16" fillId="4" borderId="23" xfId="1" applyNumberFormat="1" applyFont="1" applyFill="1" applyBorder="1" applyAlignment="1" applyProtection="1">
      <alignment horizontal="center"/>
    </xf>
    <xf numFmtId="3" fontId="16" fillId="4" borderId="30" xfId="1" applyNumberFormat="1" applyFont="1" applyFill="1" applyBorder="1" applyAlignment="1" applyProtection="1">
      <alignment horizontal="center"/>
    </xf>
    <xf numFmtId="3" fontId="16" fillId="4" borderId="31" xfId="1" applyNumberFormat="1" applyFont="1" applyFill="1" applyBorder="1" applyAlignment="1" applyProtection="1">
      <alignment horizontal="center"/>
    </xf>
    <xf numFmtId="3" fontId="16" fillId="0" borderId="23" xfId="1" applyNumberFormat="1" applyFont="1" applyFill="1" applyBorder="1" applyAlignment="1" applyProtection="1">
      <alignment horizontal="center"/>
    </xf>
    <xf numFmtId="3" fontId="0" fillId="0" borderId="0" xfId="0" applyNumberFormat="1" applyProtection="1"/>
    <xf numFmtId="3" fontId="16" fillId="0" borderId="23" xfId="1" applyNumberFormat="1" applyFont="1" applyBorder="1" applyAlignment="1" applyProtection="1">
      <alignment horizontal="center"/>
    </xf>
    <xf numFmtId="3" fontId="16" fillId="0" borderId="23" xfId="1" applyNumberFormat="1" applyFont="1" applyBorder="1" applyProtection="1"/>
    <xf numFmtId="3" fontId="16" fillId="0" borderId="15" xfId="1" applyNumberFormat="1" applyFont="1" applyFill="1" applyBorder="1" applyAlignment="1" applyProtection="1">
      <alignment horizontal="center"/>
    </xf>
    <xf numFmtId="3" fontId="16" fillId="4" borderId="32" xfId="1" applyNumberFormat="1" applyFont="1" applyFill="1" applyBorder="1" applyAlignment="1" applyProtection="1">
      <alignment horizontal="center"/>
    </xf>
    <xf numFmtId="3" fontId="0" fillId="0" borderId="0" xfId="0" applyNumberFormat="1" applyAlignment="1" applyProtection="1">
      <alignment horizontal="center"/>
    </xf>
    <xf numFmtId="3" fontId="0" fillId="0" borderId="0" xfId="0" applyNumberFormat="1" applyAlignment="1" applyProtection="1">
      <alignment horizontal="center" wrapText="1"/>
    </xf>
    <xf numFmtId="3" fontId="16" fillId="0" borderId="16" xfId="1" applyNumberFormat="1" applyFont="1" applyBorder="1" applyAlignment="1" applyProtection="1">
      <alignment horizontal="center"/>
    </xf>
    <xf numFmtId="3" fontId="0" fillId="0" borderId="0" xfId="0" applyNumberFormat="1" applyBorder="1" applyProtection="1"/>
    <xf numFmtId="3" fontId="16" fillId="0" borderId="16" xfId="1" applyNumberFormat="1" applyFont="1" applyBorder="1" applyProtection="1"/>
    <xf numFmtId="3" fontId="16" fillId="2" borderId="15" xfId="1" applyNumberFormat="1" applyFont="1" applyFill="1" applyBorder="1" applyAlignment="1" applyProtection="1">
      <alignment horizontal="center"/>
      <protection locked="0"/>
    </xf>
    <xf numFmtId="3" fontId="16" fillId="0" borderId="33" xfId="1" applyNumberFormat="1" applyFont="1" applyBorder="1" applyProtection="1"/>
    <xf numFmtId="3" fontId="16" fillId="0" borderId="16" xfId="1" applyNumberFormat="1" applyFont="1" applyFill="1" applyBorder="1" applyAlignment="1" applyProtection="1">
      <alignment horizontal="center"/>
    </xf>
    <xf numFmtId="3" fontId="16" fillId="0" borderId="33" xfId="1" applyNumberFormat="1" applyFont="1" applyBorder="1" applyAlignment="1" applyProtection="1">
      <alignment horizontal="center"/>
    </xf>
    <xf numFmtId="3" fontId="16" fillId="0" borderId="0" xfId="1" applyNumberFormat="1" applyFont="1" applyProtection="1"/>
    <xf numFmtId="3" fontId="16" fillId="0" borderId="0" xfId="1" applyNumberFormat="1" applyFont="1" applyAlignment="1" applyProtection="1">
      <alignment horizontal="center"/>
    </xf>
    <xf numFmtId="3" fontId="16" fillId="0" borderId="0" xfId="1" applyNumberFormat="1" applyFont="1" applyAlignment="1" applyProtection="1">
      <alignment horizontal="center" wrapText="1"/>
    </xf>
    <xf numFmtId="3" fontId="16" fillId="0" borderId="0" xfId="1" applyNumberFormat="1" applyFont="1" applyBorder="1" applyProtection="1"/>
    <xf numFmtId="3" fontId="16" fillId="0" borderId="16" xfId="1" applyNumberFormat="1" applyFont="1" applyBorder="1" applyAlignment="1" applyProtection="1">
      <alignment horizontal="center" wrapText="1"/>
    </xf>
    <xf numFmtId="3" fontId="0" fillId="0" borderId="34" xfId="0" applyNumberFormat="1" applyBorder="1" applyAlignment="1" applyProtection="1">
      <alignment horizontal="center" wrapText="1"/>
    </xf>
    <xf numFmtId="37" fontId="7" fillId="2" borderId="42" xfId="15" applyNumberFormat="1" applyFont="1" applyFill="1" applyBorder="1" applyProtection="1">
      <protection locked="0"/>
    </xf>
    <xf numFmtId="37" fontId="7" fillId="2" borderId="21" xfId="15" applyNumberFormat="1" applyFont="1" applyFill="1" applyBorder="1" applyProtection="1">
      <protection locked="0"/>
    </xf>
    <xf numFmtId="37" fontId="7" fillId="2" borderId="43" xfId="15" applyNumberFormat="1" applyFont="1" applyFill="1" applyBorder="1" applyProtection="1">
      <protection locked="0"/>
    </xf>
    <xf numFmtId="37" fontId="7" fillId="2" borderId="44" xfId="15" applyNumberFormat="1" applyFont="1" applyFill="1" applyBorder="1" applyProtection="1">
      <protection locked="0"/>
    </xf>
    <xf numFmtId="37" fontId="7" fillId="2" borderId="45" xfId="15" applyNumberFormat="1" applyFont="1" applyFill="1" applyBorder="1" applyProtection="1">
      <protection locked="0"/>
    </xf>
    <xf numFmtId="164" fontId="21" fillId="0" borderId="0" xfId="37" applyNumberFormat="1" applyFont="1" applyProtection="1"/>
    <xf numFmtId="0" fontId="11" fillId="0" borderId="37" xfId="27" applyFont="1" applyBorder="1" applyAlignment="1" applyProtection="1">
      <alignment horizontal="center" vertical="center" wrapText="1"/>
      <protection hidden="1"/>
    </xf>
    <xf numFmtId="0" fontId="11" fillId="0" borderId="28" xfId="27" applyFont="1" applyBorder="1" applyAlignment="1" applyProtection="1">
      <alignment horizontal="center" vertical="center" wrapText="1"/>
      <protection hidden="1"/>
    </xf>
    <xf numFmtId="0" fontId="2" fillId="0" borderId="0" xfId="0" applyFont="1" applyFill="1" applyBorder="1" applyProtection="1"/>
    <xf numFmtId="0" fontId="22" fillId="0" borderId="0" xfId="0" applyFont="1" applyProtection="1"/>
    <xf numFmtId="0" fontId="23" fillId="0" borderId="0" xfId="0" applyFont="1" applyProtection="1"/>
    <xf numFmtId="0" fontId="3" fillId="0" borderId="22" xfId="0" applyFont="1" applyBorder="1" applyAlignment="1" applyProtection="1">
      <alignment horizontal="center" wrapText="1"/>
    </xf>
    <xf numFmtId="0" fontId="3" fillId="0" borderId="22" xfId="0" applyFont="1" applyBorder="1" applyAlignment="1" applyProtection="1">
      <alignment horizontal="center"/>
    </xf>
    <xf numFmtId="17" fontId="0" fillId="0" borderId="48" xfId="0" applyNumberFormat="1" applyBorder="1" applyProtection="1"/>
    <xf numFmtId="9" fontId="0" fillId="0" borderId="48" xfId="0" applyNumberFormat="1" applyBorder="1" applyAlignment="1" applyProtection="1">
      <alignment horizontal="center"/>
    </xf>
    <xf numFmtId="0" fontId="21" fillId="0" borderId="48" xfId="1" applyNumberFormat="1" applyFont="1" applyBorder="1" applyAlignment="1" applyProtection="1">
      <alignment horizontal="center" vertical="center"/>
    </xf>
    <xf numFmtId="164" fontId="0" fillId="0" borderId="48" xfId="0" applyNumberFormat="1" applyBorder="1" applyAlignment="1" applyProtection="1">
      <alignment horizontal="center"/>
    </xf>
    <xf numFmtId="17" fontId="0" fillId="0" borderId="15" xfId="0" applyNumberFormat="1" applyBorder="1" applyProtection="1"/>
    <xf numFmtId="9" fontId="0" fillId="0" borderId="15" xfId="0" applyNumberFormat="1" applyBorder="1" applyAlignment="1" applyProtection="1">
      <alignment horizontal="center"/>
    </xf>
    <xf numFmtId="0" fontId="21" fillId="0" borderId="15" xfId="1" applyNumberFormat="1" applyFont="1" applyBorder="1" applyAlignment="1" applyProtection="1">
      <alignment horizontal="center" vertical="center"/>
    </xf>
    <xf numFmtId="164" fontId="0" fillId="0" borderId="15" xfId="0" applyNumberFormat="1" applyBorder="1" applyAlignment="1" applyProtection="1">
      <alignment horizontal="center"/>
    </xf>
    <xf numFmtId="17" fontId="0" fillId="0" borderId="25" xfId="0" applyNumberFormat="1" applyBorder="1" applyProtection="1"/>
    <xf numFmtId="9" fontId="0" fillId="0" borderId="25" xfId="0" applyNumberFormat="1" applyBorder="1" applyAlignment="1" applyProtection="1">
      <alignment horizontal="center"/>
    </xf>
    <xf numFmtId="0" fontId="21" fillId="0" borderId="25" xfId="1" applyNumberFormat="1" applyFont="1" applyBorder="1" applyAlignment="1" applyProtection="1">
      <alignment horizontal="center" vertical="center"/>
    </xf>
    <xf numFmtId="164" fontId="0" fillId="0" borderId="25" xfId="0" applyNumberFormat="1" applyBorder="1" applyAlignment="1" applyProtection="1">
      <alignment horizontal="center"/>
    </xf>
    <xf numFmtId="0" fontId="0" fillId="0" borderId="48" xfId="0" applyNumberFormat="1" applyBorder="1" applyAlignment="1" applyProtection="1">
      <alignment horizontal="center"/>
    </xf>
    <xf numFmtId="0" fontId="0" fillId="0" borderId="15" xfId="0" applyNumberFormat="1" applyBorder="1" applyAlignment="1" applyProtection="1">
      <alignment horizontal="center"/>
    </xf>
    <xf numFmtId="0" fontId="0" fillId="0" borderId="25" xfId="0" applyNumberFormat="1" applyBorder="1" applyAlignment="1" applyProtection="1">
      <alignment horizontal="center"/>
    </xf>
    <xf numFmtId="37" fontId="0" fillId="0" borderId="48" xfId="0" applyNumberFormat="1" applyBorder="1" applyAlignment="1" applyProtection="1">
      <alignment horizontal="center"/>
    </xf>
    <xf numFmtId="37" fontId="0" fillId="0" borderId="15" xfId="0" applyNumberFormat="1" applyBorder="1" applyAlignment="1" applyProtection="1">
      <alignment horizontal="center"/>
    </xf>
    <xf numFmtId="37" fontId="0" fillId="0" borderId="25" xfId="0" applyNumberFormat="1" applyBorder="1" applyAlignment="1" applyProtection="1">
      <alignment horizontal="center"/>
    </xf>
    <xf numFmtId="164" fontId="0" fillId="0" borderId="36" xfId="0" applyNumberFormat="1" applyBorder="1" applyAlignment="1" applyProtection="1">
      <alignment horizontal="center"/>
    </xf>
    <xf numFmtId="164" fontId="0" fillId="0" borderId="35" xfId="0" applyNumberFormat="1" applyBorder="1" applyAlignment="1" applyProtection="1">
      <alignment horizontal="center"/>
    </xf>
    <xf numFmtId="0" fontId="2" fillId="0" borderId="0" xfId="0" applyFont="1" applyBorder="1" applyAlignment="1" applyProtection="1">
      <alignment horizontal="center" vertical="center"/>
    </xf>
    <xf numFmtId="17" fontId="0" fillId="0" borderId="0" xfId="0" applyNumberFormat="1" applyBorder="1" applyProtection="1"/>
    <xf numFmtId="9" fontId="0" fillId="0" borderId="0" xfId="0" applyNumberFormat="1" applyBorder="1" applyAlignment="1" applyProtection="1">
      <alignment horizontal="center"/>
    </xf>
    <xf numFmtId="37" fontId="0" fillId="0" borderId="0" xfId="0" applyNumberFormat="1" applyBorder="1" applyAlignment="1" applyProtection="1">
      <alignment horizontal="center"/>
    </xf>
    <xf numFmtId="10" fontId="0" fillId="0" borderId="0" xfId="0" applyNumberFormat="1" applyBorder="1" applyAlignment="1" applyProtection="1">
      <alignment horizontal="center"/>
    </xf>
    <xf numFmtId="37" fontId="21" fillId="0" borderId="48" xfId="1" applyNumberFormat="1" applyFont="1" applyBorder="1" applyAlignment="1" applyProtection="1">
      <alignment horizontal="center" vertical="center"/>
    </xf>
    <xf numFmtId="10" fontId="0" fillId="0" borderId="48" xfId="0" applyNumberFormat="1" applyBorder="1" applyAlignment="1" applyProtection="1">
      <alignment horizontal="center"/>
    </xf>
    <xf numFmtId="37" fontId="21" fillId="0" borderId="15" xfId="1" applyNumberFormat="1" applyFont="1" applyBorder="1" applyAlignment="1" applyProtection="1">
      <alignment horizontal="center" vertical="center"/>
    </xf>
    <xf numFmtId="10" fontId="0" fillId="0" borderId="15" xfId="0" applyNumberFormat="1" applyBorder="1" applyAlignment="1" applyProtection="1">
      <alignment horizontal="center"/>
    </xf>
    <xf numFmtId="37" fontId="21" fillId="0" borderId="25" xfId="1" applyNumberFormat="1" applyFont="1" applyBorder="1" applyAlignment="1" applyProtection="1">
      <alignment horizontal="center" vertical="center"/>
    </xf>
    <xf numFmtId="10" fontId="0" fillId="0" borderId="25" xfId="0" applyNumberFormat="1" applyBorder="1" applyAlignment="1" applyProtection="1">
      <alignment horizontal="center"/>
    </xf>
    <xf numFmtId="9" fontId="0" fillId="0" borderId="36" xfId="0" applyNumberFormat="1" applyBorder="1" applyAlignment="1" applyProtection="1">
      <alignment horizontal="center"/>
    </xf>
    <xf numFmtId="37" fontId="0" fillId="0" borderId="36" xfId="0" applyNumberFormat="1" applyBorder="1" applyAlignment="1" applyProtection="1">
      <alignment horizontal="center"/>
    </xf>
    <xf numFmtId="10" fontId="0" fillId="0" borderId="36" xfId="0" applyNumberFormat="1" applyBorder="1" applyAlignment="1" applyProtection="1">
      <alignment horizontal="center"/>
    </xf>
    <xf numFmtId="9" fontId="0" fillId="0" borderId="35" xfId="0" applyNumberFormat="1" applyBorder="1" applyAlignment="1" applyProtection="1">
      <alignment horizontal="center"/>
    </xf>
    <xf numFmtId="37" fontId="0" fillId="0" borderId="35" xfId="0" applyNumberFormat="1" applyBorder="1" applyAlignment="1" applyProtection="1">
      <alignment horizontal="center"/>
    </xf>
    <xf numFmtId="10" fontId="0" fillId="0" borderId="35" xfId="0" applyNumberFormat="1" applyBorder="1" applyAlignment="1" applyProtection="1">
      <alignment horizontal="center"/>
    </xf>
    <xf numFmtId="17" fontId="0" fillId="0" borderId="36" xfId="0" applyNumberFormat="1" applyBorder="1" applyProtection="1"/>
    <xf numFmtId="17" fontId="0" fillId="0" borderId="22" xfId="0" applyNumberFormat="1" applyBorder="1" applyProtection="1"/>
    <xf numFmtId="9" fontId="0" fillId="0" borderId="18" xfId="0" applyNumberFormat="1" applyBorder="1" applyAlignment="1" applyProtection="1">
      <alignment horizontal="center"/>
    </xf>
    <xf numFmtId="37" fontId="0" fillId="0" borderId="18" xfId="0" applyNumberFormat="1" applyBorder="1" applyAlignment="1" applyProtection="1">
      <alignment horizontal="center"/>
    </xf>
    <xf numFmtId="10" fontId="0" fillId="0" borderId="18" xfId="0" applyNumberFormat="1" applyBorder="1" applyAlignment="1" applyProtection="1">
      <alignment horizontal="center"/>
    </xf>
    <xf numFmtId="0" fontId="0" fillId="0" borderId="49" xfId="0" applyBorder="1" applyAlignment="1" applyProtection="1">
      <alignment horizontal="left" vertical="top" wrapText="1"/>
    </xf>
    <xf numFmtId="0" fontId="0" fillId="0" borderId="46" xfId="0" applyBorder="1" applyAlignment="1" applyProtection="1">
      <alignment horizontal="left" vertical="top" wrapText="1"/>
    </xf>
    <xf numFmtId="0" fontId="0" fillId="0" borderId="26" xfId="0" applyBorder="1" applyAlignment="1" applyProtection="1">
      <alignment horizontal="left" vertical="top" wrapText="1"/>
    </xf>
    <xf numFmtId="0" fontId="0" fillId="0" borderId="57" xfId="0" applyBorder="1" applyAlignment="1" applyProtection="1">
      <alignment horizontal="left" vertical="top" wrapText="1"/>
    </xf>
    <xf numFmtId="0" fontId="0" fillId="0" borderId="56" xfId="0" applyBorder="1" applyAlignment="1" applyProtection="1">
      <alignment horizontal="left" vertical="top" wrapText="1"/>
    </xf>
    <xf numFmtId="0" fontId="4" fillId="7" borderId="22" xfId="0" applyFont="1" applyFill="1" applyBorder="1" applyAlignment="1" applyProtection="1">
      <alignment horizontal="center" wrapText="1"/>
    </xf>
    <xf numFmtId="0" fontId="17" fillId="0" borderId="0" xfId="36" applyFont="1" applyFill="1" applyBorder="1" applyAlignment="1">
      <alignment wrapText="1"/>
    </xf>
    <xf numFmtId="0" fontId="17" fillId="0" borderId="0" xfId="36" applyFont="1" applyFill="1" applyBorder="1" applyAlignment="1">
      <alignment horizontal="center"/>
    </xf>
    <xf numFmtId="0" fontId="0" fillId="0" borderId="0" xfId="0" applyAlignment="1" applyProtection="1">
      <alignment wrapText="1"/>
    </xf>
    <xf numFmtId="0" fontId="2" fillId="0" borderId="0" xfId="26" applyAlignment="1" applyProtection="1">
      <alignment wrapText="1"/>
    </xf>
    <xf numFmtId="0" fontId="0" fillId="0" borderId="0" xfId="0" applyBorder="1" applyAlignment="1" applyProtection="1">
      <alignment horizontal="left" wrapText="1"/>
    </xf>
    <xf numFmtId="0" fontId="0" fillId="0" borderId="58" xfId="0" applyBorder="1" applyProtection="1"/>
    <xf numFmtId="0" fontId="0" fillId="0" borderId="59" xfId="0" applyBorder="1" applyProtection="1"/>
    <xf numFmtId="0" fontId="0" fillId="0" borderId="60" xfId="0" applyBorder="1" applyProtection="1"/>
    <xf numFmtId="0" fontId="0" fillId="0" borderId="55" xfId="0" applyBorder="1" applyProtection="1">
      <protection locked="0"/>
    </xf>
    <xf numFmtId="0" fontId="0" fillId="0" borderId="61" xfId="0" applyBorder="1" applyProtection="1">
      <protection locked="0"/>
    </xf>
    <xf numFmtId="0" fontId="0" fillId="0" borderId="15" xfId="0" applyBorder="1" applyProtection="1">
      <protection locked="0"/>
    </xf>
    <xf numFmtId="0" fontId="0" fillId="0" borderId="62" xfId="0" applyBorder="1" applyProtection="1">
      <protection locked="0"/>
    </xf>
    <xf numFmtId="0" fontId="0" fillId="0" borderId="63" xfId="0" applyBorder="1" applyProtection="1">
      <protection locked="0"/>
    </xf>
    <xf numFmtId="0" fontId="0" fillId="0" borderId="36" xfId="0" applyBorder="1" applyProtection="1">
      <protection locked="0"/>
    </xf>
    <xf numFmtId="0" fontId="0" fillId="0" borderId="27" xfId="0" applyBorder="1" applyProtection="1">
      <protection locked="0"/>
    </xf>
    <xf numFmtId="0" fontId="0" fillId="0" borderId="64" xfId="0" applyBorder="1" applyProtection="1">
      <protection locked="0"/>
    </xf>
    <xf numFmtId="0" fontId="0" fillId="0" borderId="25" xfId="0" applyBorder="1" applyProtection="1">
      <protection locked="0"/>
    </xf>
    <xf numFmtId="0" fontId="25" fillId="0" borderId="39" xfId="0" applyFont="1" applyBorder="1" applyAlignment="1" applyProtection="1">
      <alignment horizontal="center" vertical="center" wrapText="1"/>
    </xf>
    <xf numFmtId="0" fontId="25" fillId="0" borderId="65" xfId="0" applyFont="1" applyBorder="1" applyAlignment="1" applyProtection="1">
      <alignment horizontal="center" vertical="center" wrapText="1"/>
    </xf>
    <xf numFmtId="0" fontId="25" fillId="0" borderId="28" xfId="0" applyFont="1" applyBorder="1" applyAlignment="1" applyProtection="1">
      <alignment horizontal="center" vertical="center" wrapText="1"/>
    </xf>
    <xf numFmtId="0" fontId="26" fillId="0" borderId="66" xfId="0" applyFont="1" applyBorder="1" applyAlignment="1" applyProtection="1">
      <alignment horizontal="center" vertical="center"/>
    </xf>
    <xf numFmtId="0" fontId="26" fillId="0" borderId="66" xfId="0" applyFont="1" applyBorder="1" applyAlignment="1" applyProtection="1">
      <alignment horizontal="center"/>
    </xf>
    <xf numFmtId="0" fontId="26" fillId="0" borderId="66" xfId="0" applyFont="1" applyBorder="1" applyAlignment="1" applyProtection="1">
      <alignment horizontal="center"/>
    </xf>
    <xf numFmtId="49" fontId="0" fillId="0" borderId="0" xfId="0" applyNumberFormat="1" applyProtection="1"/>
    <xf numFmtId="49" fontId="6" fillId="0" borderId="0" xfId="27" applyNumberFormat="1" applyProtection="1">
      <protection hidden="1"/>
    </xf>
    <xf numFmtId="49" fontId="12" fillId="0" borderId="0" xfId="27" applyNumberFormat="1" applyFont="1" applyAlignment="1" applyProtection="1">
      <alignment horizontal="left" wrapText="1"/>
      <protection hidden="1"/>
    </xf>
    <xf numFmtId="0" fontId="24" fillId="0" borderId="0" xfId="0" applyFont="1" applyProtection="1"/>
    <xf numFmtId="3" fontId="16" fillId="0" borderId="0" xfId="1" applyNumberFormat="1" applyFont="1" applyAlignment="1" applyProtection="1">
      <alignment horizontal="center"/>
      <protection locked="0"/>
    </xf>
    <xf numFmtId="3" fontId="16" fillId="0" borderId="0" xfId="1" applyNumberFormat="1" applyFont="1" applyAlignment="1" applyProtection="1">
      <alignment horizontal="center" wrapText="1"/>
      <protection locked="0"/>
    </xf>
    <xf numFmtId="0" fontId="13" fillId="0" borderId="0" xfId="26" applyFont="1" applyProtection="1">
      <protection hidden="1"/>
    </xf>
    <xf numFmtId="0" fontId="7" fillId="0" borderId="0" xfId="26" applyFont="1" applyProtection="1"/>
    <xf numFmtId="0" fontId="13" fillId="0" borderId="0" xfId="26" applyFont="1" applyAlignment="1" applyProtection="1">
      <alignment horizontal="right"/>
      <protection hidden="1"/>
    </xf>
    <xf numFmtId="0" fontId="27" fillId="0" borderId="0" xfId="0" applyFont="1" applyProtection="1"/>
    <xf numFmtId="49" fontId="27" fillId="0" borderId="0" xfId="0" applyNumberFormat="1" applyFont="1" applyProtection="1"/>
    <xf numFmtId="0" fontId="13" fillId="0" borderId="0" xfId="26" applyFont="1" applyFill="1" applyBorder="1" applyAlignment="1" applyProtection="1">
      <alignment horizontal="right"/>
    </xf>
    <xf numFmtId="0" fontId="13" fillId="0" borderId="0" xfId="26" applyFont="1" applyAlignment="1" applyProtection="1">
      <alignment horizontal="right"/>
    </xf>
    <xf numFmtId="0" fontId="7" fillId="0" borderId="0" xfId="15" applyFont="1" applyProtection="1"/>
    <xf numFmtId="0" fontId="13" fillId="0" borderId="0" xfId="15" applyFont="1" applyProtection="1">
      <protection hidden="1"/>
    </xf>
    <xf numFmtId="49" fontId="7" fillId="0" borderId="0" xfId="15" applyNumberFormat="1" applyFont="1" applyProtection="1"/>
    <xf numFmtId="0" fontId="7" fillId="0" borderId="0" xfId="15" applyFont="1" applyBorder="1" applyProtection="1">
      <protection hidden="1"/>
    </xf>
    <xf numFmtId="17" fontId="13" fillId="5" borderId="28" xfId="15" applyNumberFormat="1" applyFont="1" applyFill="1" applyBorder="1" applyAlignment="1" applyProtection="1">
      <alignment horizontal="center" vertical="top" wrapText="1"/>
      <protection hidden="1"/>
    </xf>
    <xf numFmtId="0" fontId="13" fillId="3" borderId="41" xfId="15" applyFont="1" applyFill="1" applyBorder="1" applyAlignment="1" applyProtection="1">
      <alignment horizontal="centerContinuous"/>
      <protection hidden="1"/>
    </xf>
    <xf numFmtId="0" fontId="13" fillId="0" borderId="47" xfId="0" applyFont="1" applyFill="1" applyBorder="1" applyAlignment="1" applyProtection="1">
      <alignment horizontal="center" wrapText="1"/>
    </xf>
    <xf numFmtId="49" fontId="13" fillId="0" borderId="46" xfId="0" applyNumberFormat="1" applyFont="1" applyFill="1" applyBorder="1" applyAlignment="1" applyProtection="1">
      <alignment horizontal="center" wrapText="1"/>
    </xf>
    <xf numFmtId="0" fontId="7" fillId="0" borderId="0" xfId="15" applyFont="1" applyAlignment="1" applyProtection="1">
      <alignment horizontal="right"/>
      <protection hidden="1"/>
    </xf>
    <xf numFmtId="0" fontId="29" fillId="0" borderId="0" xfId="15" applyFont="1" applyBorder="1" applyProtection="1">
      <protection hidden="1"/>
    </xf>
    <xf numFmtId="0" fontId="13" fillId="0" borderId="0" xfId="15" applyFont="1" applyAlignment="1" applyProtection="1">
      <alignment horizontal="left" vertical="center" wrapText="1"/>
      <protection hidden="1"/>
    </xf>
    <xf numFmtId="0" fontId="13" fillId="0" borderId="0" xfId="15" applyFont="1" applyBorder="1" applyAlignment="1" applyProtection="1">
      <alignment horizontal="left" vertical="center" wrapText="1"/>
      <protection hidden="1"/>
    </xf>
    <xf numFmtId="0" fontId="9" fillId="0" borderId="0" xfId="15" applyFont="1" applyAlignment="1" applyProtection="1">
      <alignment vertical="center"/>
      <protection hidden="1"/>
    </xf>
    <xf numFmtId="0" fontId="4" fillId="0" borderId="0" xfId="26" applyFont="1" applyFill="1" applyBorder="1" applyAlignment="1" applyProtection="1">
      <alignment horizontal="center" wrapText="1"/>
    </xf>
    <xf numFmtId="0" fontId="0" fillId="0" borderId="48" xfId="0" applyBorder="1" applyAlignment="1" applyProtection="1">
      <alignment horizontal="center" wrapText="1"/>
    </xf>
    <xf numFmtId="0" fontId="0" fillId="0" borderId="25" xfId="0" applyBorder="1" applyAlignment="1" applyProtection="1">
      <alignment horizontal="center" wrapText="1"/>
    </xf>
    <xf numFmtId="0" fontId="0" fillId="0" borderId="48" xfId="0" applyBorder="1" applyAlignment="1" applyProtection="1">
      <alignment horizontal="left" wrapText="1"/>
    </xf>
    <xf numFmtId="0" fontId="0" fillId="0" borderId="0" xfId="0" applyBorder="1" applyAlignment="1" applyProtection="1">
      <alignment horizontal="center" wrapText="1"/>
    </xf>
    <xf numFmtId="0" fontId="0" fillId="0" borderId="36" xfId="0" applyBorder="1" applyAlignment="1" applyProtection="1">
      <alignment horizontal="center" wrapText="1"/>
    </xf>
    <xf numFmtId="0" fontId="0" fillId="0" borderId="22" xfId="0" applyBorder="1" applyAlignment="1" applyProtection="1">
      <alignment horizontal="center" wrapText="1"/>
    </xf>
    <xf numFmtId="3" fontId="16" fillId="0" borderId="16" xfId="1" applyNumberFormat="1" applyFont="1" applyFill="1" applyBorder="1" applyAlignment="1" applyProtection="1">
      <alignment horizontal="center"/>
      <protection locked="0"/>
    </xf>
    <xf numFmtId="3" fontId="16" fillId="0" borderId="0" xfId="1" applyNumberFormat="1" applyFont="1" applyBorder="1" applyProtection="1">
      <protection locked="0"/>
    </xf>
    <xf numFmtId="3" fontId="16" fillId="4" borderId="15" xfId="1" applyNumberFormat="1" applyFont="1" applyFill="1" applyBorder="1" applyAlignment="1" applyProtection="1">
      <alignment horizontal="center"/>
      <protection locked="0"/>
    </xf>
    <xf numFmtId="3" fontId="16" fillId="3" borderId="15" xfId="1" applyNumberFormat="1" applyFont="1" applyFill="1" applyBorder="1" applyAlignment="1" applyProtection="1">
      <alignment horizontal="center"/>
      <protection locked="0"/>
    </xf>
    <xf numFmtId="3" fontId="16" fillId="3" borderId="18" xfId="1" applyNumberFormat="1" applyFont="1" applyFill="1" applyBorder="1" applyAlignment="1" applyProtection="1">
      <alignment horizontal="center"/>
      <protection locked="0"/>
    </xf>
    <xf numFmtId="3" fontId="16" fillId="3" borderId="19" xfId="1" applyNumberFormat="1" applyFont="1" applyFill="1" applyBorder="1" applyAlignment="1" applyProtection="1">
      <alignment horizontal="center"/>
      <protection locked="0"/>
    </xf>
    <xf numFmtId="165" fontId="16" fillId="0" borderId="0" xfId="1" applyNumberFormat="1" applyFont="1" applyAlignment="1" applyProtection="1">
      <alignment horizontal="center"/>
      <protection locked="0"/>
    </xf>
    <xf numFmtId="165" fontId="16" fillId="0" borderId="0" xfId="1" applyNumberFormat="1" applyFont="1" applyAlignment="1" applyProtection="1">
      <alignment horizontal="center" wrapText="1"/>
      <protection locked="0"/>
    </xf>
    <xf numFmtId="165" fontId="16" fillId="0" borderId="16" xfId="1" applyNumberFormat="1" applyFont="1" applyFill="1" applyBorder="1" applyAlignment="1" applyProtection="1">
      <alignment horizontal="center"/>
      <protection locked="0"/>
    </xf>
    <xf numFmtId="165" fontId="16" fillId="0" borderId="0" xfId="1" applyNumberFormat="1" applyFont="1" applyBorder="1" applyProtection="1">
      <protection locked="0"/>
    </xf>
    <xf numFmtId="164" fontId="16" fillId="4" borderId="15" xfId="37" applyNumberFormat="1" applyFont="1" applyFill="1" applyBorder="1" applyAlignment="1" applyProtection="1">
      <alignment horizontal="center"/>
      <protection locked="0"/>
    </xf>
    <xf numFmtId="164" fontId="16" fillId="3" borderId="15" xfId="37" applyNumberFormat="1" applyFont="1" applyFill="1" applyBorder="1" applyAlignment="1" applyProtection="1">
      <alignment horizontal="center"/>
      <protection locked="0"/>
    </xf>
    <xf numFmtId="164" fontId="16" fillId="3" borderId="18" xfId="1" applyNumberFormat="1" applyFont="1" applyFill="1" applyBorder="1" applyAlignment="1" applyProtection="1">
      <alignment horizontal="center"/>
      <protection locked="0"/>
    </xf>
    <xf numFmtId="164" fontId="16" fillId="3" borderId="19" xfId="1" applyNumberFormat="1" applyFont="1" applyFill="1" applyBorder="1" applyAlignment="1" applyProtection="1">
      <alignment horizontal="center"/>
      <protection locked="0"/>
    </xf>
    <xf numFmtId="164" fontId="1" fillId="0" borderId="15" xfId="37" applyNumberFormat="1" applyFont="1" applyFill="1" applyBorder="1" applyAlignment="1" applyProtection="1">
      <alignment horizontal="center"/>
      <protection locked="0"/>
    </xf>
    <xf numFmtId="17" fontId="0" fillId="0" borderId="0" xfId="0" applyNumberFormat="1" applyAlignment="1" applyProtection="1">
      <alignment horizontal="center"/>
    </xf>
    <xf numFmtId="17" fontId="0" fillId="0" borderId="0" xfId="0" applyNumberFormat="1" applyProtection="1"/>
    <xf numFmtId="3" fontId="16" fillId="0" borderId="15" xfId="1" applyNumberFormat="1" applyFont="1" applyBorder="1" applyAlignment="1" applyProtection="1">
      <alignment horizontal="center"/>
    </xf>
    <xf numFmtId="3" fontId="16" fillId="0" borderId="15" xfId="1" applyNumberFormat="1" applyFont="1" applyBorder="1" applyProtection="1"/>
    <xf numFmtId="165" fontId="16" fillId="0" borderId="16" xfId="1" applyNumberFormat="1" applyFont="1" applyBorder="1" applyAlignment="1" applyProtection="1">
      <alignment horizontal="center"/>
    </xf>
    <xf numFmtId="165" fontId="16" fillId="0" borderId="0" xfId="1" applyNumberFormat="1" applyFont="1" applyBorder="1" applyProtection="1"/>
    <xf numFmtId="165" fontId="16" fillId="0" borderId="16" xfId="1" applyNumberFormat="1" applyFont="1" applyBorder="1" applyProtection="1"/>
    <xf numFmtId="164" fontId="16" fillId="0" borderId="23" xfId="37" applyNumberFormat="1" applyFont="1" applyBorder="1" applyAlignment="1" applyProtection="1">
      <alignment horizontal="center"/>
    </xf>
    <xf numFmtId="164" fontId="16" fillId="0" borderId="0" xfId="1" applyNumberFormat="1" applyFont="1" applyProtection="1"/>
    <xf numFmtId="164" fontId="16" fillId="0" borderId="23" xfId="37" applyNumberFormat="1" applyFont="1" applyBorder="1" applyProtection="1"/>
    <xf numFmtId="0" fontId="7" fillId="0" borderId="0" xfId="26" applyFont="1" applyAlignment="1" applyProtection="1">
      <alignment vertical="center"/>
    </xf>
    <xf numFmtId="0" fontId="4" fillId="0" borderId="34" xfId="26" applyFont="1" applyFill="1" applyBorder="1" applyAlignment="1" applyProtection="1">
      <alignment horizontal="center" vertical="center"/>
    </xf>
    <xf numFmtId="166" fontId="4" fillId="0" borderId="34" xfId="26" applyNumberFormat="1" applyFont="1" applyFill="1" applyBorder="1" applyAlignment="1" applyProtection="1">
      <alignment horizontal="center" vertical="center"/>
    </xf>
    <xf numFmtId="37" fontId="7" fillId="0" borderId="11" xfId="15" applyNumberFormat="1" applyFont="1" applyBorder="1" applyProtection="1">
      <protection hidden="1"/>
    </xf>
    <xf numFmtId="0" fontId="13" fillId="0" borderId="69" xfId="0" applyFont="1" applyFill="1" applyBorder="1" applyAlignment="1" applyProtection="1">
      <alignment horizontal="center" wrapText="1"/>
    </xf>
    <xf numFmtId="17" fontId="13" fillId="5" borderId="72" xfId="15" applyNumberFormat="1" applyFont="1" applyFill="1" applyBorder="1" applyAlignment="1" applyProtection="1">
      <alignment horizontal="center" vertical="center" wrapText="1"/>
      <protection hidden="1"/>
    </xf>
    <xf numFmtId="0" fontId="13" fillId="3" borderId="73" xfId="15" applyFont="1" applyFill="1" applyBorder="1" applyAlignment="1" applyProtection="1">
      <alignment horizontal="centerContinuous"/>
      <protection hidden="1"/>
    </xf>
    <xf numFmtId="49" fontId="13" fillId="0" borderId="78" xfId="0" applyNumberFormat="1" applyFont="1" applyFill="1" applyBorder="1" applyAlignment="1" applyProtection="1">
      <alignment horizontal="center" wrapText="1"/>
    </xf>
    <xf numFmtId="164" fontId="7" fillId="0" borderId="86" xfId="38" applyNumberFormat="1" applyFont="1" applyFill="1" applyBorder="1" applyProtection="1">
      <protection hidden="1"/>
    </xf>
    <xf numFmtId="9" fontId="7" fillId="4" borderId="87" xfId="37" applyFont="1" applyFill="1" applyBorder="1" applyProtection="1">
      <protection hidden="1"/>
    </xf>
    <xf numFmtId="0" fontId="4" fillId="3" borderId="91" xfId="15" applyFont="1" applyFill="1" applyBorder="1" applyAlignment="1" applyProtection="1">
      <alignment horizontal="centerContinuous"/>
      <protection hidden="1"/>
    </xf>
    <xf numFmtId="49" fontId="13" fillId="0" borderId="92" xfId="0" applyNumberFormat="1" applyFont="1" applyFill="1" applyBorder="1" applyAlignment="1" applyProtection="1">
      <alignment horizontal="center" wrapText="1"/>
    </xf>
    <xf numFmtId="0" fontId="0" fillId="0" borderId="0" xfId="0" applyAlignment="1" applyProtection="1">
      <alignment horizontal="center" vertical="center" wrapText="1"/>
    </xf>
    <xf numFmtId="0" fontId="0" fillId="0" borderId="0" xfId="0" applyAlignment="1" applyProtection="1">
      <alignment horizontal="left" vertical="top" wrapText="1"/>
    </xf>
    <xf numFmtId="49" fontId="32" fillId="0" borderId="0" xfId="0" applyNumberFormat="1" applyFont="1" applyProtection="1"/>
    <xf numFmtId="0" fontId="0" fillId="8" borderId="93" xfId="0" applyFont="1" applyFill="1" applyBorder="1"/>
    <xf numFmtId="0" fontId="0" fillId="8" borderId="94" xfId="0" applyFont="1" applyFill="1" applyBorder="1"/>
    <xf numFmtId="0" fontId="0" fillId="0" borderId="93" xfId="0" applyFont="1" applyBorder="1"/>
    <xf numFmtId="0" fontId="0" fillId="0" borderId="94" xfId="0" applyFont="1" applyBorder="1"/>
    <xf numFmtId="0" fontId="31" fillId="2" borderId="34" xfId="47" applyNumberFormat="1" applyFill="1" applyBorder="1" applyAlignment="1" applyProtection="1">
      <alignment horizontal="center"/>
      <protection locked="0"/>
    </xf>
    <xf numFmtId="0" fontId="4" fillId="2" borderId="34" xfId="26" applyNumberFormat="1" applyFont="1" applyFill="1" applyBorder="1" applyAlignment="1" applyProtection="1">
      <alignment horizontal="center"/>
      <protection locked="0"/>
    </xf>
    <xf numFmtId="0" fontId="4" fillId="2" borderId="34" xfId="26" applyFont="1" applyFill="1" applyBorder="1" applyAlignment="1" applyProtection="1">
      <alignment horizontal="center"/>
      <protection locked="0"/>
    </xf>
    <xf numFmtId="166" fontId="4" fillId="2" borderId="34" xfId="26" applyNumberFormat="1" applyFont="1" applyFill="1" applyBorder="1" applyAlignment="1" applyProtection="1">
      <alignment horizontal="center"/>
      <protection locked="0"/>
    </xf>
    <xf numFmtId="0" fontId="2" fillId="6" borderId="50" xfId="29" applyFont="1" applyFill="1" applyBorder="1" applyAlignment="1" applyProtection="1">
      <alignment horizontal="left" vertical="center" wrapText="1"/>
      <protection hidden="1"/>
    </xf>
    <xf numFmtId="0" fontId="0" fillId="0" borderId="12" xfId="0" applyBorder="1" applyAlignment="1" applyProtection="1">
      <alignment horizontal="left" vertical="center" wrapText="1"/>
    </xf>
    <xf numFmtId="0" fontId="0" fillId="0" borderId="38" xfId="0" applyBorder="1" applyAlignment="1" applyProtection="1">
      <alignment horizontal="left" vertical="center" wrapText="1"/>
    </xf>
    <xf numFmtId="0" fontId="0" fillId="0" borderId="51" xfId="0" applyBorder="1" applyAlignment="1" applyProtection="1">
      <alignment horizontal="left" vertical="center" wrapText="1"/>
    </xf>
    <xf numFmtId="0" fontId="0" fillId="0" borderId="0" xfId="0" applyAlignment="1" applyProtection="1">
      <alignment horizontal="left" vertical="center" wrapText="1"/>
    </xf>
    <xf numFmtId="0" fontId="0" fillId="0" borderId="14" xfId="0" applyBorder="1" applyAlignment="1" applyProtection="1">
      <alignment horizontal="left" vertical="center" wrapText="1"/>
    </xf>
    <xf numFmtId="0" fontId="0" fillId="0" borderId="52" xfId="0" applyBorder="1" applyAlignment="1" applyProtection="1">
      <alignment horizontal="left" vertical="center" wrapText="1"/>
    </xf>
    <xf numFmtId="0" fontId="0" fillId="0" borderId="40" xfId="0" applyBorder="1" applyAlignment="1" applyProtection="1">
      <alignment horizontal="left" vertical="center" wrapText="1"/>
    </xf>
    <xf numFmtId="0" fontId="0" fillId="0" borderId="39" xfId="0" applyBorder="1" applyAlignment="1" applyProtection="1">
      <alignment horizontal="left" vertical="center" wrapText="1"/>
    </xf>
    <xf numFmtId="0" fontId="0" fillId="0" borderId="70"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88" xfId="0" applyBorder="1" applyAlignment="1" applyProtection="1">
      <alignment horizontal="center" vertical="center" wrapText="1"/>
      <protection locked="0"/>
    </xf>
    <xf numFmtId="0" fontId="0" fillId="0" borderId="4" xfId="0" applyBorder="1" applyAlignment="1" applyProtection="1">
      <alignment horizontal="left" vertical="top" wrapText="1"/>
      <protection locked="0"/>
    </xf>
    <xf numFmtId="0" fontId="0" fillId="0" borderId="67" xfId="0" applyBorder="1" applyAlignment="1" applyProtection="1">
      <alignment horizontal="left" vertical="top" wrapText="1"/>
      <protection locked="0"/>
    </xf>
    <xf numFmtId="0" fontId="0" fillId="0" borderId="89" xfId="0" applyBorder="1" applyAlignment="1" applyProtection="1">
      <alignment horizontal="left" vertical="top" wrapText="1"/>
      <protection locked="0"/>
    </xf>
    <xf numFmtId="0" fontId="0" fillId="0" borderId="80" xfId="0" applyBorder="1" applyAlignment="1" applyProtection="1">
      <alignment horizontal="left" vertical="top" wrapText="1"/>
      <protection locked="0"/>
    </xf>
    <xf numFmtId="0" fontId="0" fillId="0" borderId="82" xfId="0" applyBorder="1" applyAlignment="1" applyProtection="1">
      <alignment horizontal="left" vertical="top" wrapText="1"/>
      <protection locked="0"/>
    </xf>
    <xf numFmtId="0" fontId="0" fillId="0" borderId="90" xfId="0" applyBorder="1" applyAlignment="1" applyProtection="1">
      <alignment horizontal="left" vertical="top" wrapText="1"/>
      <protection locked="0"/>
    </xf>
    <xf numFmtId="0" fontId="0" fillId="0" borderId="68" xfId="0" applyBorder="1" applyAlignment="1" applyProtection="1">
      <alignment horizontal="center" vertical="center" wrapText="1"/>
      <protection locked="0"/>
    </xf>
    <xf numFmtId="0" fontId="0" fillId="0" borderId="5" xfId="0" applyBorder="1" applyAlignment="1" applyProtection="1">
      <alignment horizontal="left" vertical="top" wrapText="1"/>
      <protection locked="0"/>
    </xf>
    <xf numFmtId="0" fontId="0" fillId="0" borderId="83" xfId="0" applyBorder="1" applyAlignment="1" applyProtection="1">
      <alignment horizontal="left" vertical="top" wrapText="1"/>
      <protection locked="0"/>
    </xf>
    <xf numFmtId="17" fontId="13" fillId="0" borderId="74" xfId="0" applyNumberFormat="1" applyFont="1" applyFill="1" applyBorder="1" applyAlignment="1" applyProtection="1">
      <alignment horizontal="center" vertical="center" wrapText="1"/>
      <protection hidden="1"/>
    </xf>
    <xf numFmtId="0" fontId="13" fillId="0" borderId="75" xfId="0" applyFont="1" applyFill="1" applyBorder="1" applyAlignment="1" applyProtection="1">
      <alignment horizontal="center" vertical="center" wrapText="1"/>
      <protection hidden="1"/>
    </xf>
    <xf numFmtId="0" fontId="13" fillId="0" borderId="76" xfId="0" applyFont="1" applyFill="1" applyBorder="1" applyAlignment="1" applyProtection="1">
      <alignment horizontal="center" vertical="center" wrapText="1"/>
      <protection hidden="1"/>
    </xf>
    <xf numFmtId="9" fontId="7" fillId="4" borderId="79" xfId="38" applyFont="1" applyFill="1" applyBorder="1" applyAlignment="1" applyProtection="1">
      <alignment horizontal="center" vertical="center"/>
      <protection hidden="1"/>
    </xf>
    <xf numFmtId="9" fontId="7" fillId="4" borderId="81" xfId="38" applyFont="1" applyFill="1" applyBorder="1" applyAlignment="1" applyProtection="1">
      <alignment horizontal="center" vertical="center"/>
      <protection hidden="1"/>
    </xf>
    <xf numFmtId="9" fontId="7" fillId="4" borderId="77" xfId="38" applyFont="1" applyFill="1" applyBorder="1" applyAlignment="1" applyProtection="1">
      <alignment horizontal="center" vertical="center"/>
      <protection hidden="1"/>
    </xf>
    <xf numFmtId="37" fontId="7" fillId="4" borderId="37" xfId="15" applyNumberFormat="1" applyFont="1" applyFill="1" applyBorder="1" applyAlignment="1" applyProtection="1">
      <alignment horizontal="center" vertical="center"/>
      <protection hidden="1"/>
    </xf>
    <xf numFmtId="37" fontId="7" fillId="4" borderId="53" xfId="15" applyNumberFormat="1" applyFont="1" applyFill="1" applyBorder="1" applyAlignment="1" applyProtection="1">
      <alignment horizontal="center" vertical="center"/>
      <protection hidden="1"/>
    </xf>
    <xf numFmtId="37" fontId="7" fillId="4" borderId="28" xfId="15" applyNumberFormat="1" applyFont="1" applyFill="1" applyBorder="1" applyAlignment="1" applyProtection="1">
      <alignment horizontal="center" vertical="center"/>
      <protection hidden="1"/>
    </xf>
    <xf numFmtId="0" fontId="13" fillId="0" borderId="0" xfId="15" applyFont="1" applyAlignment="1" applyProtection="1">
      <alignment horizontal="center" vertical="center" wrapText="1"/>
      <protection hidden="1"/>
    </xf>
    <xf numFmtId="9" fontId="7" fillId="4" borderId="84" xfId="38" applyFont="1" applyFill="1" applyBorder="1" applyAlignment="1" applyProtection="1">
      <alignment horizontal="center" vertical="center"/>
      <protection hidden="1"/>
    </xf>
    <xf numFmtId="37" fontId="7" fillId="4" borderId="85" xfId="15" applyNumberFormat="1" applyFont="1" applyFill="1" applyBorder="1" applyAlignment="1" applyProtection="1">
      <alignment horizontal="center" vertical="center"/>
      <protection hidden="1"/>
    </xf>
    <xf numFmtId="0" fontId="30" fillId="0" borderId="0" xfId="15" applyFont="1" applyAlignment="1" applyProtection="1">
      <alignment horizontal="left" vertical="center" wrapText="1"/>
      <protection hidden="1"/>
    </xf>
    <xf numFmtId="0" fontId="30" fillId="0" borderId="0" xfId="15" applyFont="1" applyBorder="1" applyAlignment="1" applyProtection="1">
      <alignment horizontal="left" vertical="center" wrapText="1"/>
      <protection hidden="1"/>
    </xf>
    <xf numFmtId="0" fontId="3" fillId="0" borderId="71" xfId="15" applyFont="1" applyBorder="1" applyAlignment="1" applyProtection="1">
      <alignment horizontal="center" vertical="center" wrapText="1"/>
      <protection hidden="1"/>
    </xf>
    <xf numFmtId="0" fontId="3" fillId="0" borderId="77" xfId="15" applyFont="1" applyBorder="1" applyAlignment="1" applyProtection="1">
      <alignment horizontal="center" vertical="center" wrapText="1"/>
      <protection hidden="1"/>
    </xf>
    <xf numFmtId="0" fontId="3" fillId="0" borderId="72" xfId="15" applyFont="1" applyBorder="1" applyAlignment="1" applyProtection="1">
      <alignment horizontal="center" vertical="center" wrapText="1"/>
      <protection hidden="1"/>
    </xf>
    <xf numFmtId="0" fontId="6" fillId="0" borderId="53" xfId="15" applyFont="1" applyBorder="1" applyAlignment="1" applyProtection="1">
      <alignment horizontal="center" vertical="center" wrapText="1"/>
      <protection hidden="1"/>
    </xf>
    <xf numFmtId="0" fontId="13" fillId="0" borderId="72" xfId="15" applyFont="1" applyBorder="1" applyAlignment="1" applyProtection="1">
      <alignment horizontal="center" vertical="center" wrapText="1"/>
      <protection hidden="1"/>
    </xf>
    <xf numFmtId="0" fontId="13" fillId="0" borderId="28" xfId="15" applyFont="1" applyBorder="1" applyAlignment="1" applyProtection="1">
      <alignment horizontal="center" vertical="center" wrapText="1"/>
      <protection hidden="1"/>
    </xf>
    <xf numFmtId="0" fontId="13" fillId="0" borderId="71" xfId="15" applyFont="1" applyBorder="1" applyAlignment="1" applyProtection="1">
      <alignment horizontal="center" vertical="center" wrapText="1"/>
      <protection hidden="1"/>
    </xf>
    <xf numFmtId="0" fontId="13" fillId="0" borderId="77" xfId="15" applyFont="1" applyBorder="1" applyAlignment="1" applyProtection="1">
      <alignment horizontal="center" vertical="center" wrapText="1"/>
      <protection hidden="1"/>
    </xf>
    <xf numFmtId="0" fontId="31" fillId="2" borderId="34" xfId="47" applyNumberFormat="1" applyFill="1" applyBorder="1" applyAlignment="1" applyProtection="1">
      <alignment horizontal="center" vertical="center"/>
      <protection locked="0"/>
    </xf>
    <xf numFmtId="0" fontId="13" fillId="2" borderId="34" xfId="26" applyNumberFormat="1" applyFont="1" applyFill="1" applyBorder="1" applyAlignment="1" applyProtection="1">
      <alignment horizontal="center" vertical="center"/>
      <protection locked="0"/>
    </xf>
    <xf numFmtId="0" fontId="13" fillId="0" borderId="34" xfId="26" applyFont="1" applyFill="1" applyBorder="1" applyAlignment="1" applyProtection="1">
      <alignment horizontal="center"/>
    </xf>
    <xf numFmtId="0" fontId="13" fillId="2" borderId="34" xfId="26" applyFont="1" applyFill="1" applyBorder="1" applyAlignment="1" applyProtection="1">
      <alignment horizontal="center" vertical="center"/>
      <protection locked="0"/>
    </xf>
    <xf numFmtId="166" fontId="13" fillId="2" borderId="34" xfId="26" applyNumberFormat="1" applyFont="1" applyFill="1" applyBorder="1" applyAlignment="1" applyProtection="1">
      <alignment horizontal="center" vertical="center"/>
      <protection locked="0"/>
    </xf>
    <xf numFmtId="0" fontId="26" fillId="0" borderId="66" xfId="0" applyFont="1" applyBorder="1" applyAlignment="1" applyProtection="1">
      <alignment horizontal="center" vertical="center"/>
    </xf>
    <xf numFmtId="0" fontId="2" fillId="0" borderId="54" xfId="0" applyFont="1" applyBorder="1" applyAlignment="1" applyProtection="1">
      <alignment horizontal="center" vertical="center"/>
    </xf>
    <xf numFmtId="0" fontId="2" fillId="0" borderId="47"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0" borderId="36"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22" xfId="0" applyFont="1" applyBorder="1" applyAlignment="1" applyProtection="1">
      <alignment horizontal="center" vertical="center"/>
    </xf>
    <xf numFmtId="0" fontId="4" fillId="0" borderId="34" xfId="26" applyFont="1" applyFill="1" applyBorder="1" applyAlignment="1" applyProtection="1">
      <alignment horizontal="center"/>
    </xf>
  </cellXfs>
  <cellStyles count="48">
    <cellStyle name="Comma" xfId="1" builtinId="3"/>
    <cellStyle name="Comma 2" xfId="2"/>
    <cellStyle name="Comma 3" xfId="3"/>
    <cellStyle name="Comma 4" xfId="4"/>
    <cellStyle name="Currency 2" xfId="5"/>
    <cellStyle name="Currency 3" xfId="6"/>
    <cellStyle name="Currency 4" xfId="7"/>
    <cellStyle name="Currency 5" xfId="8"/>
    <cellStyle name="Hyperlink" xfId="47" builtinId="8"/>
    <cellStyle name="Normal" xfId="0" builtinId="0"/>
    <cellStyle name="Normal 10" xfId="9"/>
    <cellStyle name="Normal 11" xfId="10"/>
    <cellStyle name="Normal 12" xfId="11"/>
    <cellStyle name="Normal 13" xfId="12"/>
    <cellStyle name="Normal 14" xfId="13"/>
    <cellStyle name="Normal 15" xfId="14"/>
    <cellStyle name="Normal 2" xfId="15"/>
    <cellStyle name="Normal 2 2" xfId="16"/>
    <cellStyle name="Normal 2 2 2" xfId="17"/>
    <cellStyle name="Normal 2 3" xfId="18"/>
    <cellStyle name="Normal 2 3 2" xfId="19"/>
    <cellStyle name="Normal 2 4" xfId="20"/>
    <cellStyle name="Normal 2 4 2" xfId="21"/>
    <cellStyle name="Normal 2 5" xfId="22"/>
    <cellStyle name="Normal 2 5 2" xfId="23"/>
    <cellStyle name="Normal 2 6" xfId="24"/>
    <cellStyle name="Normal 2 6 2" xfId="25"/>
    <cellStyle name="Normal 3" xfId="26"/>
    <cellStyle name="Normal 4" xfId="27"/>
    <cellStyle name="Normal 4 2" xfId="28"/>
    <cellStyle name="Normal 5" xfId="29"/>
    <cellStyle name="Normal 5 2" xfId="30"/>
    <cellStyle name="Normal 6" xfId="31"/>
    <cellStyle name="Normal 7" xfId="32"/>
    <cellStyle name="Normal 8" xfId="33"/>
    <cellStyle name="Normal 9" xfId="34"/>
    <cellStyle name="Normal_MR11-12-03-2004BudgetFormTemplate-Example" xfId="35"/>
    <cellStyle name="Normal_Sheet1 2" xfId="36"/>
    <cellStyle name="Percent" xfId="37" builtinId="5"/>
    <cellStyle name="Percent 2" xfId="38"/>
    <cellStyle name="Percent 2 2" xfId="39"/>
    <cellStyle name="Percent 2 3" xfId="40"/>
    <cellStyle name="Percent 2 4" xfId="41"/>
    <cellStyle name="Percent 3" xfId="42"/>
    <cellStyle name="Percent 3 2" xfId="43"/>
    <cellStyle name="Percent 4" xfId="44"/>
    <cellStyle name="Percent 5" xfId="45"/>
    <cellStyle name="Percent 6" xfId="46"/>
  </cellStyles>
  <dxfs count="115">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9" defaultPivotStyle="PivotStyleLight16"/>
  <colors>
    <mruColors>
      <color rgb="FFCCFFCC"/>
      <color rgb="FFC5FFE2"/>
      <color rgb="FFCCFF99"/>
      <color rgb="FF75FFB3"/>
      <color rgb="FFABF7CF"/>
      <color rgb="FFC1FB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Z143"/>
  <sheetViews>
    <sheetView tabSelected="1" zoomScale="75" zoomScaleNormal="75" workbookViewId="0">
      <pane ySplit="16" topLeftCell="A17" activePane="bottomLeft" state="frozen"/>
      <selection pane="bottomLeft" activeCell="D6" sqref="D6:E6"/>
    </sheetView>
  </sheetViews>
  <sheetFormatPr defaultColWidth="9.109375" defaultRowHeight="14.4"/>
  <cols>
    <col min="1" max="1" width="6.109375" style="43" customWidth="1"/>
    <col min="2" max="2" width="9.109375" style="43"/>
    <col min="3" max="3" width="15.6640625" style="43" customWidth="1"/>
    <col min="4" max="5" width="11.44140625" style="43" customWidth="1"/>
    <col min="6" max="6" width="13.5546875" style="43" customWidth="1"/>
    <col min="7" max="8" width="11.44140625" style="43" customWidth="1"/>
    <col min="9" max="9" width="2.88671875" style="43" customWidth="1"/>
    <col min="10" max="13" width="11.44140625" style="43" customWidth="1"/>
    <col min="14" max="14" width="15.109375" style="43" customWidth="1"/>
    <col min="15" max="15" width="13.44140625" style="43" bestFit="1" customWidth="1"/>
    <col min="16" max="16" width="14.33203125" style="43" customWidth="1"/>
    <col min="17" max="17" width="2.88671875" style="43" customWidth="1"/>
    <col min="18" max="18" width="14.33203125" style="43" customWidth="1"/>
    <col min="19" max="19" width="11.44140625" style="43" customWidth="1"/>
    <col min="20" max="21" width="10.6640625" style="43" hidden="1" customWidth="1"/>
    <col min="22" max="22" width="12.6640625" style="43" hidden="1" customWidth="1"/>
    <col min="23" max="29" width="9.109375" style="43" hidden="1" customWidth="1"/>
    <col min="30" max="701" width="9.109375" style="43"/>
    <col min="702" max="702" width="14.5546875" style="43" hidden="1" customWidth="1"/>
    <col min="703" max="16384" width="9.109375" style="43"/>
  </cols>
  <sheetData>
    <row r="1" spans="1:20" ht="22.2" customHeight="1" thickBot="1">
      <c r="N1" s="45" t="s">
        <v>47</v>
      </c>
    </row>
    <row r="2" spans="1:20" ht="48.6" thickBot="1">
      <c r="B2" s="19" t="s">
        <v>209</v>
      </c>
      <c r="N2" s="103" t="s">
        <v>30</v>
      </c>
      <c r="O2" s="16" t="s">
        <v>31</v>
      </c>
      <c r="P2" s="15" t="s">
        <v>32</v>
      </c>
    </row>
    <row r="3" spans="1:20" ht="24" customHeight="1" thickBot="1">
      <c r="B3" s="19" t="s">
        <v>45</v>
      </c>
      <c r="N3" s="104"/>
      <c r="O3" s="41">
        <f>LOOKUP(D8,Sheet2!A208:A274,Sheet2!C208:C274)</f>
        <v>445889</v>
      </c>
      <c r="P3" s="42"/>
      <c r="R3" s="253"/>
    </row>
    <row r="4" spans="1:20">
      <c r="N4" s="262" t="s">
        <v>196</v>
      </c>
      <c r="O4" s="263"/>
      <c r="P4" s="264"/>
    </row>
    <row r="5" spans="1:20" ht="15" customHeight="1">
      <c r="N5" s="265"/>
      <c r="O5" s="266"/>
      <c r="P5" s="267"/>
    </row>
    <row r="6" spans="1:20" ht="18.75" customHeight="1" thickBot="1">
      <c r="A6" s="7"/>
      <c r="B6" s="46"/>
      <c r="C6" s="8" t="s">
        <v>26</v>
      </c>
      <c r="D6" s="260" t="s">
        <v>118</v>
      </c>
      <c r="E6" s="260"/>
      <c r="F6" s="46"/>
      <c r="G6" s="46"/>
      <c r="H6" s="46"/>
      <c r="I6" s="46"/>
      <c r="J6" s="46"/>
      <c r="K6" s="46"/>
      <c r="L6" s="9"/>
      <c r="M6" s="9"/>
      <c r="N6" s="268"/>
      <c r="O6" s="269"/>
      <c r="P6" s="270"/>
    </row>
    <row r="7" spans="1:20" ht="18.75" customHeight="1">
      <c r="A7" s="7"/>
      <c r="B7" s="46"/>
      <c r="C7" s="8" t="s">
        <v>22</v>
      </c>
      <c r="D7" s="260">
        <v>1</v>
      </c>
      <c r="E7" s="260"/>
      <c r="F7" s="46"/>
      <c r="G7" s="46"/>
      <c r="H7" s="46"/>
      <c r="I7" s="46"/>
      <c r="J7" s="46"/>
      <c r="K7" s="46"/>
      <c r="L7" s="46"/>
      <c r="M7" s="46"/>
      <c r="R7" s="59"/>
      <c r="S7" s="59"/>
      <c r="T7" s="59"/>
    </row>
    <row r="8" spans="1:20" ht="18.75" customHeight="1">
      <c r="A8" s="7"/>
      <c r="B8" s="46"/>
      <c r="C8" s="8" t="s">
        <v>23</v>
      </c>
      <c r="D8" s="260" t="s">
        <v>52</v>
      </c>
      <c r="E8" s="260"/>
      <c r="F8" s="8" t="s">
        <v>24</v>
      </c>
      <c r="G8" s="260" t="s">
        <v>240</v>
      </c>
      <c r="H8" s="260"/>
      <c r="I8" s="8"/>
      <c r="J8" s="47" t="s">
        <v>44</v>
      </c>
      <c r="K8" s="261" t="s">
        <v>241</v>
      </c>
      <c r="L8" s="261"/>
      <c r="M8" s="48" t="s">
        <v>25</v>
      </c>
      <c r="N8" s="258" t="s">
        <v>242</v>
      </c>
      <c r="O8" s="259"/>
      <c r="P8" s="259"/>
      <c r="R8" s="37"/>
      <c r="S8" s="37"/>
      <c r="T8" s="37"/>
    </row>
    <row r="9" spans="1:20" s="52" customFormat="1" ht="15.75" customHeight="1">
      <c r="A9" s="20"/>
      <c r="B9" s="49"/>
      <c r="C9" s="21"/>
      <c r="D9" s="50"/>
      <c r="E9" s="50"/>
      <c r="F9" s="21"/>
      <c r="G9" s="50"/>
      <c r="H9" s="50"/>
      <c r="I9" s="21"/>
      <c r="J9" s="47"/>
      <c r="K9" s="50"/>
      <c r="L9" s="50"/>
      <c r="M9" s="49"/>
      <c r="N9" s="51"/>
      <c r="O9" s="50"/>
      <c r="P9" s="50"/>
      <c r="R9" s="37"/>
      <c r="S9" s="37"/>
      <c r="T9" s="37"/>
    </row>
    <row r="10" spans="1:20" s="52" customFormat="1">
      <c r="A10" s="20"/>
      <c r="B10" s="49"/>
      <c r="C10" s="21"/>
      <c r="D10" s="50"/>
      <c r="E10" s="50"/>
      <c r="F10" s="21"/>
      <c r="G10" s="50"/>
      <c r="H10" s="50"/>
      <c r="I10" s="21"/>
      <c r="J10" s="47"/>
      <c r="K10" s="50"/>
      <c r="L10" s="50"/>
      <c r="M10" s="49"/>
      <c r="N10" s="51"/>
      <c r="O10" s="50"/>
      <c r="P10" s="50"/>
      <c r="R10" s="37"/>
      <c r="S10" s="37"/>
      <c r="T10" s="37"/>
    </row>
    <row r="11" spans="1:20" s="52" customFormat="1" ht="22.5" customHeight="1">
      <c r="A11" s="20"/>
      <c r="B11" s="49"/>
      <c r="C11" s="21"/>
      <c r="D11" s="50"/>
      <c r="E11" s="50"/>
      <c r="F11" s="27" t="s">
        <v>2</v>
      </c>
      <c r="G11" s="50"/>
      <c r="H11" s="50"/>
      <c r="I11" s="21"/>
      <c r="J11" s="47"/>
      <c r="L11" s="50"/>
      <c r="M11" s="27" t="s">
        <v>13</v>
      </c>
      <c r="N11" s="51"/>
      <c r="O11" s="50"/>
      <c r="P11" s="50"/>
    </row>
    <row r="12" spans="1:20" ht="30" customHeight="1">
      <c r="D12" s="53" t="s">
        <v>33</v>
      </c>
      <c r="E12" s="53" t="s">
        <v>34</v>
      </c>
      <c r="F12" s="54" t="s">
        <v>35</v>
      </c>
      <c r="G12" s="53" t="s">
        <v>36</v>
      </c>
      <c r="H12" s="53" t="s">
        <v>37</v>
      </c>
      <c r="J12" s="53" t="s">
        <v>33</v>
      </c>
      <c r="K12" s="53" t="s">
        <v>34</v>
      </c>
      <c r="L12" s="53" t="s">
        <v>36</v>
      </c>
      <c r="M12" s="53" t="s">
        <v>38</v>
      </c>
      <c r="N12" s="53" t="s">
        <v>39</v>
      </c>
      <c r="O12" s="54" t="s">
        <v>40</v>
      </c>
      <c r="P12" s="53" t="s">
        <v>37</v>
      </c>
      <c r="R12" s="54" t="s">
        <v>42</v>
      </c>
    </row>
    <row r="13" spans="1:20" ht="15.75" customHeight="1">
      <c r="B13" s="55" t="s">
        <v>43</v>
      </c>
      <c r="D13" s="57"/>
      <c r="E13" s="57"/>
      <c r="F13" s="58"/>
      <c r="G13" s="57"/>
      <c r="H13" s="56"/>
      <c r="I13" s="59"/>
      <c r="J13" s="56"/>
      <c r="K13" s="57"/>
      <c r="L13" s="57"/>
      <c r="M13" s="57"/>
      <c r="N13" s="57"/>
      <c r="O13" s="58"/>
      <c r="P13" s="56"/>
      <c r="Q13" s="59"/>
      <c r="R13" s="60"/>
      <c r="S13" s="59"/>
    </row>
    <row r="14" spans="1:20" ht="15.75" customHeight="1">
      <c r="B14" s="61"/>
      <c r="C14" s="62" t="s">
        <v>41</v>
      </c>
      <c r="D14" s="72">
        <f>LOOKUP(D8,Sheet2!A2:A68,Sheet2!D2:D68)</f>
        <v>8000</v>
      </c>
      <c r="E14" s="72">
        <f>LOOKUP(D8,Sheet2!A2:A68,Sheet2!E2:E68)</f>
        <v>10000</v>
      </c>
      <c r="F14" s="72">
        <f>LOOKUP(D8,Sheet2!A2:A68,Sheet2!F2:F68)</f>
        <v>1900</v>
      </c>
      <c r="G14" s="73">
        <f>LOOKUP(D8,Sheet2!A2:A68,Sheet2!G2:G68)</f>
        <v>7200</v>
      </c>
      <c r="H14" s="76">
        <f>SUM(D14:G14)</f>
        <v>27100</v>
      </c>
      <c r="I14" s="77"/>
      <c r="J14" s="72">
        <f>LOOKUP(D8,Sheet2!A2:A68,Sheet2!H2:H68)</f>
        <v>5200</v>
      </c>
      <c r="K14" s="72">
        <f>LOOKUP(D8,Sheet2!A2:A68,Sheet2!I2:I68)</f>
        <v>7700</v>
      </c>
      <c r="L14" s="72">
        <f>LOOKUP(D8,Sheet2!A2:A68,Sheet2!M2:M68)</f>
        <v>52000</v>
      </c>
      <c r="M14" s="72">
        <f>LOOKUP(D8,Sheet2!A2:A68,Sheet2!J2:J68)</f>
        <v>5000</v>
      </c>
      <c r="N14" s="72">
        <f>LOOKUP(D8,Sheet2!A2:A68,Sheet2!K2:K68)</f>
        <v>7200</v>
      </c>
      <c r="O14" s="72">
        <f>LOOKUP(D8,Sheet2!A2:A68,Sheet2!L2:L68)</f>
        <v>350</v>
      </c>
      <c r="P14" s="78">
        <f>SUM(J14:O14)</f>
        <v>77450</v>
      </c>
      <c r="Q14" s="77"/>
      <c r="R14" s="79">
        <f>H14+P14</f>
        <v>104550</v>
      </c>
    </row>
    <row r="15" spans="1:20" ht="15.75" customHeight="1">
      <c r="B15" s="61"/>
      <c r="C15" s="62" t="s">
        <v>27</v>
      </c>
      <c r="D15" s="74">
        <f>LOOKUP(D8,Sheet2!A140:A206,Sheet2!D140:D206)</f>
        <v>8200</v>
      </c>
      <c r="E15" s="74">
        <f>LOOKUP(D8,Sheet2!A140:A206,Sheet2!E140:E206)</f>
        <v>2100</v>
      </c>
      <c r="F15" s="74">
        <f>LOOKUP(D8,Sheet2!A140:A206,Sheet2!F140:F206)</f>
        <v>2600</v>
      </c>
      <c r="G15" s="74">
        <f>LOOKUP(D8,Sheet2!A140:A206,Sheet2!G140:G206)</f>
        <v>2000</v>
      </c>
      <c r="H15" s="76">
        <f>SUM(D15:G15)</f>
        <v>14900</v>
      </c>
      <c r="I15" s="77"/>
      <c r="J15" s="72">
        <f>LOOKUP(D8,Sheet2!A140:A206,Sheet2!H140:H206)</f>
        <v>6000</v>
      </c>
      <c r="K15" s="72">
        <f>LOOKUP(D8,Sheet2!A140:A206,Sheet2!I140:I206)</f>
        <v>3800</v>
      </c>
      <c r="L15" s="72">
        <f>LOOKUP(D8,Sheet2!A140:A206,Sheet2!M140:M206)</f>
        <v>0</v>
      </c>
      <c r="M15" s="72">
        <f>LOOKUP(D8,Sheet2!A140:A206,Sheet2!J140:J206)</f>
        <v>2500</v>
      </c>
      <c r="N15" s="72">
        <f>LOOKUP(D8,Sheet2!A140:A206,Sheet2!K140:K206)</f>
        <v>8500</v>
      </c>
      <c r="O15" s="72">
        <f>LOOKUP(D8,Sheet2!A140:A206,Sheet2!L140:L206)</f>
        <v>800</v>
      </c>
      <c r="P15" s="78">
        <f t="shared" ref="P15:P68" si="0">SUM(J15:O15)</f>
        <v>21600</v>
      </c>
      <c r="Q15" s="77"/>
      <c r="R15" s="79">
        <f t="shared" ref="R15:R68" si="1">H15+P15</f>
        <v>36500</v>
      </c>
    </row>
    <row r="16" spans="1:20" ht="15.75" customHeight="1">
      <c r="B16" s="61"/>
      <c r="C16" s="62" t="s">
        <v>28</v>
      </c>
      <c r="D16" s="75">
        <f>LOOKUP(D8,Sheet2!A71:A137,Sheet2!D71:D137)</f>
        <v>450</v>
      </c>
      <c r="E16" s="75">
        <f>LOOKUP(D8,Sheet2!A71:A137,Sheet2!E71:E137)</f>
        <v>25</v>
      </c>
      <c r="F16" s="75">
        <f>LOOKUP(D8,Sheet2!A71:A137,Sheet2!F71:F137)</f>
        <v>3</v>
      </c>
      <c r="G16" s="75">
        <f>LOOKUP(D8,Sheet2!A71:A137,Sheet2!G71:G137)</f>
        <v>35</v>
      </c>
      <c r="H16" s="80">
        <f>SUM(D16:G16)</f>
        <v>513</v>
      </c>
      <c r="I16" s="77"/>
      <c r="J16" s="81">
        <f>LOOKUP(D8,Sheet2!A71:A137,Sheet2!H71:H137)</f>
        <v>100</v>
      </c>
      <c r="K16" s="81">
        <f>LOOKUP(D8,Sheet2!A71:A137,Sheet2!I71:I137)</f>
        <v>15</v>
      </c>
      <c r="L16" s="81">
        <f>LOOKUP(D8,Sheet2!A71:A137,Sheet2!M71:M137)</f>
        <v>10</v>
      </c>
      <c r="M16" s="81">
        <f>LOOKUP(D8,Sheet2!A71:A137,Sheet2!J71:J137)</f>
        <v>5</v>
      </c>
      <c r="N16" s="81">
        <f>LOOKUP(D8,Sheet2!A71:A137,Sheet2!K71:K137)</f>
        <v>35</v>
      </c>
      <c r="O16" s="81">
        <f>LOOKUP(D8,Sheet2!A71:A137,Sheet2!L71:L137)</f>
        <v>25</v>
      </c>
      <c r="P16" s="78">
        <f t="shared" si="0"/>
        <v>190</v>
      </c>
      <c r="Q16" s="77"/>
      <c r="R16" s="79">
        <f t="shared" si="1"/>
        <v>703</v>
      </c>
    </row>
    <row r="17" spans="2:702" ht="15.75" customHeight="1">
      <c r="B17" s="63" t="s">
        <v>210</v>
      </c>
      <c r="C17" s="62"/>
      <c r="D17" s="82"/>
      <c r="E17" s="82"/>
      <c r="F17" s="83"/>
      <c r="G17" s="82"/>
      <c r="H17" s="89"/>
      <c r="I17" s="85"/>
      <c r="J17" s="82"/>
      <c r="K17" s="82"/>
      <c r="L17" s="82"/>
      <c r="M17" s="82"/>
      <c r="N17" s="82"/>
      <c r="O17" s="96"/>
      <c r="P17" s="90"/>
      <c r="Q17" s="85"/>
      <c r="R17" s="86"/>
      <c r="S17" s="59"/>
    </row>
    <row r="18" spans="2:702" ht="15.75" customHeight="1">
      <c r="B18" s="61"/>
      <c r="C18" s="62" t="s">
        <v>41</v>
      </c>
      <c r="D18" s="87">
        <v>556</v>
      </c>
      <c r="E18" s="87">
        <v>756</v>
      </c>
      <c r="F18" s="87">
        <v>154</v>
      </c>
      <c r="G18" s="87">
        <v>464</v>
      </c>
      <c r="H18" s="76">
        <f>SUM(D18:G18)</f>
        <v>1930</v>
      </c>
      <c r="I18" s="91"/>
      <c r="J18" s="87">
        <v>270</v>
      </c>
      <c r="K18" s="87">
        <v>658</v>
      </c>
      <c r="L18" s="87">
        <v>2488</v>
      </c>
      <c r="M18" s="87">
        <v>393</v>
      </c>
      <c r="N18" s="87">
        <v>568</v>
      </c>
      <c r="O18" s="87">
        <v>37</v>
      </c>
      <c r="P18" s="78">
        <f t="shared" si="0"/>
        <v>4414</v>
      </c>
      <c r="Q18" s="91"/>
      <c r="R18" s="79">
        <f t="shared" si="1"/>
        <v>6344</v>
      </c>
    </row>
    <row r="19" spans="2:702" ht="15.75" customHeight="1">
      <c r="B19" s="61"/>
      <c r="C19" s="62" t="s">
        <v>27</v>
      </c>
      <c r="D19" s="87">
        <v>559</v>
      </c>
      <c r="E19" s="87">
        <v>118</v>
      </c>
      <c r="F19" s="87">
        <v>224</v>
      </c>
      <c r="G19" s="87">
        <v>165</v>
      </c>
      <c r="H19" s="76">
        <f>SUM(D19:G19)</f>
        <v>1066</v>
      </c>
      <c r="I19" s="91"/>
      <c r="J19" s="87">
        <v>332</v>
      </c>
      <c r="K19" s="87">
        <v>279</v>
      </c>
      <c r="L19" s="80">
        <v>0</v>
      </c>
      <c r="M19" s="87">
        <v>200</v>
      </c>
      <c r="N19" s="87">
        <v>629</v>
      </c>
      <c r="O19" s="87">
        <v>46</v>
      </c>
      <c r="P19" s="78">
        <f t="shared" si="0"/>
        <v>1486</v>
      </c>
      <c r="Q19" s="91"/>
      <c r="R19" s="79">
        <f t="shared" si="1"/>
        <v>2552</v>
      </c>
    </row>
    <row r="20" spans="2:702" ht="15.75" customHeight="1">
      <c r="B20" s="61"/>
      <c r="C20" s="62" t="s">
        <v>28</v>
      </c>
      <c r="D20" s="87">
        <v>18</v>
      </c>
      <c r="E20" s="87">
        <v>1</v>
      </c>
      <c r="F20" s="87">
        <v>2</v>
      </c>
      <c r="G20" s="87">
        <v>1</v>
      </c>
      <c r="H20" s="76">
        <f>SUM(D20:G20)</f>
        <v>22</v>
      </c>
      <c r="I20" s="91"/>
      <c r="J20" s="87">
        <v>12</v>
      </c>
      <c r="K20" s="87">
        <v>3</v>
      </c>
      <c r="L20" s="87">
        <v>0</v>
      </c>
      <c r="M20" s="87">
        <v>0</v>
      </c>
      <c r="N20" s="87">
        <v>1</v>
      </c>
      <c r="O20" s="87">
        <v>0</v>
      </c>
      <c r="P20" s="78">
        <f t="shared" si="0"/>
        <v>16</v>
      </c>
      <c r="Q20" s="91"/>
      <c r="R20" s="79">
        <f t="shared" si="1"/>
        <v>38</v>
      </c>
      <c r="ZZ20" s="184" t="s">
        <v>194</v>
      </c>
    </row>
    <row r="21" spans="2:702" ht="15.75" customHeight="1">
      <c r="B21" s="63" t="s">
        <v>211</v>
      </c>
      <c r="C21" s="62"/>
      <c r="D21" s="92"/>
      <c r="E21" s="92"/>
      <c r="F21" s="93"/>
      <c r="G21" s="92"/>
      <c r="H21" s="89"/>
      <c r="I21" s="94"/>
      <c r="J21" s="92"/>
      <c r="K21" s="92"/>
      <c r="L21" s="92"/>
      <c r="M21" s="92"/>
      <c r="N21" s="92"/>
      <c r="O21" s="95"/>
      <c r="P21" s="90"/>
      <c r="Q21" s="94"/>
      <c r="R21" s="86"/>
      <c r="S21" s="59"/>
    </row>
    <row r="22" spans="2:702" ht="15.75" customHeight="1">
      <c r="B22" s="61"/>
      <c r="C22" s="62" t="s">
        <v>41</v>
      </c>
      <c r="D22" s="87">
        <v>682</v>
      </c>
      <c r="E22" s="87">
        <v>786</v>
      </c>
      <c r="F22" s="87">
        <v>153</v>
      </c>
      <c r="G22" s="87">
        <v>526</v>
      </c>
      <c r="H22" s="76">
        <f>SUM(D22:G22)</f>
        <v>2147</v>
      </c>
      <c r="I22" s="91"/>
      <c r="J22" s="87">
        <v>235</v>
      </c>
      <c r="K22" s="87">
        <v>677</v>
      </c>
      <c r="L22" s="87">
        <v>3043</v>
      </c>
      <c r="M22" s="87">
        <v>371</v>
      </c>
      <c r="N22" s="87">
        <v>546</v>
      </c>
      <c r="O22" s="87">
        <v>27</v>
      </c>
      <c r="P22" s="78">
        <f t="shared" si="0"/>
        <v>4899</v>
      </c>
      <c r="Q22" s="91"/>
      <c r="R22" s="79">
        <f t="shared" si="1"/>
        <v>7046</v>
      </c>
    </row>
    <row r="23" spans="2:702" ht="15.75" customHeight="1">
      <c r="B23" s="61"/>
      <c r="C23" s="62" t="s">
        <v>27</v>
      </c>
      <c r="D23" s="87">
        <v>669</v>
      </c>
      <c r="E23" s="87">
        <v>159</v>
      </c>
      <c r="F23" s="87">
        <v>261</v>
      </c>
      <c r="G23" s="87">
        <v>174</v>
      </c>
      <c r="H23" s="76">
        <f>SUM(D23:G23)</f>
        <v>1263</v>
      </c>
      <c r="I23" s="91"/>
      <c r="J23" s="87">
        <v>0</v>
      </c>
      <c r="K23" s="87"/>
      <c r="L23" s="80">
        <v>0</v>
      </c>
      <c r="M23" s="87">
        <v>1</v>
      </c>
      <c r="N23" s="87"/>
      <c r="O23" s="87"/>
      <c r="P23" s="78">
        <f t="shared" si="0"/>
        <v>1</v>
      </c>
      <c r="Q23" s="91"/>
      <c r="R23" s="79">
        <f t="shared" si="1"/>
        <v>1264</v>
      </c>
    </row>
    <row r="24" spans="2:702" ht="15.75" customHeight="1">
      <c r="B24" s="61"/>
      <c r="C24" s="62" t="s">
        <v>28</v>
      </c>
      <c r="D24" s="87">
        <v>20</v>
      </c>
      <c r="E24" s="87">
        <v>3</v>
      </c>
      <c r="F24" s="87">
        <v>0</v>
      </c>
      <c r="G24" s="87">
        <v>7</v>
      </c>
      <c r="H24" s="76">
        <f>SUM(D24:G24)</f>
        <v>30</v>
      </c>
      <c r="I24" s="91"/>
      <c r="J24" s="87">
        <v>13</v>
      </c>
      <c r="K24" s="87"/>
      <c r="L24" s="87">
        <v>1</v>
      </c>
      <c r="M24" s="87"/>
      <c r="N24" s="87">
        <v>3</v>
      </c>
      <c r="O24" s="87">
        <v>1</v>
      </c>
      <c r="P24" s="78">
        <f t="shared" si="0"/>
        <v>18</v>
      </c>
      <c r="Q24" s="91"/>
      <c r="R24" s="79">
        <f t="shared" si="1"/>
        <v>48</v>
      </c>
    </row>
    <row r="25" spans="2:702" ht="15.75" customHeight="1">
      <c r="B25" s="63" t="s">
        <v>212</v>
      </c>
      <c r="C25" s="62"/>
      <c r="D25" s="92"/>
      <c r="E25" s="92"/>
      <c r="F25" s="93"/>
      <c r="G25" s="92"/>
      <c r="H25" s="89"/>
      <c r="I25" s="94"/>
      <c r="J25" s="92"/>
      <c r="K25" s="92"/>
      <c r="L25" s="92"/>
      <c r="M25" s="92"/>
      <c r="N25" s="92"/>
      <c r="O25" s="93"/>
      <c r="P25" s="84"/>
      <c r="Q25" s="94"/>
      <c r="R25" s="86"/>
      <c r="S25" s="59"/>
    </row>
    <row r="26" spans="2:702" ht="15.75" customHeight="1">
      <c r="B26" s="61"/>
      <c r="C26" s="62" t="s">
        <v>41</v>
      </c>
      <c r="D26" s="87"/>
      <c r="E26" s="87"/>
      <c r="F26" s="87"/>
      <c r="G26" s="87"/>
      <c r="H26" s="76">
        <f>SUM(D26:G26)</f>
        <v>0</v>
      </c>
      <c r="I26" s="91"/>
      <c r="J26" s="87"/>
      <c r="K26" s="87"/>
      <c r="L26" s="87"/>
      <c r="M26" s="87"/>
      <c r="N26" s="87"/>
      <c r="O26" s="87"/>
      <c r="P26" s="78">
        <f t="shared" si="0"/>
        <v>0</v>
      </c>
      <c r="Q26" s="91"/>
      <c r="R26" s="79">
        <f t="shared" si="1"/>
        <v>0</v>
      </c>
    </row>
    <row r="27" spans="2:702" ht="15.75" customHeight="1">
      <c r="B27" s="61"/>
      <c r="C27" s="62" t="s">
        <v>27</v>
      </c>
      <c r="D27" s="87"/>
      <c r="E27" s="87"/>
      <c r="F27" s="87"/>
      <c r="G27" s="87"/>
      <c r="H27" s="76">
        <f>SUM(D27:G27)</f>
        <v>0</v>
      </c>
      <c r="I27" s="91"/>
      <c r="J27" s="87"/>
      <c r="K27" s="87"/>
      <c r="L27" s="80">
        <v>0</v>
      </c>
      <c r="M27" s="87"/>
      <c r="N27" s="87"/>
      <c r="O27" s="87"/>
      <c r="P27" s="78">
        <f t="shared" si="0"/>
        <v>0</v>
      </c>
      <c r="Q27" s="91"/>
      <c r="R27" s="79">
        <f t="shared" si="1"/>
        <v>0</v>
      </c>
    </row>
    <row r="28" spans="2:702" ht="15.75" customHeight="1">
      <c r="B28" s="61"/>
      <c r="C28" s="62" t="s">
        <v>28</v>
      </c>
      <c r="D28" s="87"/>
      <c r="E28" s="87"/>
      <c r="F28" s="87"/>
      <c r="G28" s="87"/>
      <c r="H28" s="76">
        <f>SUM(D28:G28)</f>
        <v>0</v>
      </c>
      <c r="I28" s="91"/>
      <c r="J28" s="87"/>
      <c r="K28" s="87"/>
      <c r="L28" s="87"/>
      <c r="M28" s="87"/>
      <c r="N28" s="87"/>
      <c r="O28" s="87"/>
      <c r="P28" s="78">
        <f t="shared" si="0"/>
        <v>0</v>
      </c>
      <c r="Q28" s="91"/>
      <c r="R28" s="79">
        <f t="shared" si="1"/>
        <v>0</v>
      </c>
    </row>
    <row r="29" spans="2:702" ht="15.75" customHeight="1">
      <c r="B29" s="63" t="s">
        <v>213</v>
      </c>
      <c r="C29" s="62"/>
      <c r="D29" s="92"/>
      <c r="E29" s="92"/>
      <c r="F29" s="93"/>
      <c r="G29" s="92"/>
      <c r="H29" s="89"/>
      <c r="I29" s="94"/>
      <c r="J29" s="92"/>
      <c r="K29" s="92"/>
      <c r="L29" s="92"/>
      <c r="M29" s="92"/>
      <c r="N29" s="92"/>
      <c r="O29" s="95"/>
      <c r="P29" s="90"/>
      <c r="Q29" s="94"/>
      <c r="R29" s="86"/>
      <c r="S29" s="59"/>
    </row>
    <row r="30" spans="2:702" ht="15.75" customHeight="1">
      <c r="B30" s="61"/>
      <c r="C30" s="62" t="s">
        <v>41</v>
      </c>
      <c r="D30" s="87"/>
      <c r="E30" s="87"/>
      <c r="F30" s="87"/>
      <c r="G30" s="87"/>
      <c r="H30" s="76">
        <f>SUM(D30:G30)</f>
        <v>0</v>
      </c>
      <c r="I30" s="91"/>
      <c r="J30" s="87"/>
      <c r="K30" s="87"/>
      <c r="L30" s="87"/>
      <c r="M30" s="87"/>
      <c r="N30" s="87"/>
      <c r="O30" s="87"/>
      <c r="P30" s="78">
        <f t="shared" si="0"/>
        <v>0</v>
      </c>
      <c r="Q30" s="91"/>
      <c r="R30" s="79">
        <f t="shared" si="1"/>
        <v>0</v>
      </c>
    </row>
    <row r="31" spans="2:702" ht="15.75" customHeight="1">
      <c r="B31" s="61"/>
      <c r="C31" s="62" t="s">
        <v>27</v>
      </c>
      <c r="D31" s="87"/>
      <c r="E31" s="87"/>
      <c r="F31" s="87"/>
      <c r="G31" s="87"/>
      <c r="H31" s="76">
        <f>SUM(D31:G31)</f>
        <v>0</v>
      </c>
      <c r="I31" s="91"/>
      <c r="J31" s="87"/>
      <c r="K31" s="87"/>
      <c r="L31" s="80">
        <v>0</v>
      </c>
      <c r="M31" s="87"/>
      <c r="N31" s="87"/>
      <c r="O31" s="87"/>
      <c r="P31" s="78">
        <f t="shared" si="0"/>
        <v>0</v>
      </c>
      <c r="Q31" s="91"/>
      <c r="R31" s="79">
        <f t="shared" si="1"/>
        <v>0</v>
      </c>
    </row>
    <row r="32" spans="2:702" ht="15.75" customHeight="1">
      <c r="B32" s="61"/>
      <c r="C32" s="62" t="s">
        <v>28</v>
      </c>
      <c r="D32" s="87"/>
      <c r="E32" s="87"/>
      <c r="F32" s="87"/>
      <c r="G32" s="87"/>
      <c r="H32" s="76">
        <f>SUM(D32:G32)</f>
        <v>0</v>
      </c>
      <c r="I32" s="91"/>
      <c r="J32" s="87"/>
      <c r="K32" s="87"/>
      <c r="L32" s="87"/>
      <c r="M32" s="87"/>
      <c r="N32" s="87"/>
      <c r="O32" s="87"/>
      <c r="P32" s="78">
        <f t="shared" si="0"/>
        <v>0</v>
      </c>
      <c r="Q32" s="91"/>
      <c r="R32" s="79">
        <f t="shared" si="1"/>
        <v>0</v>
      </c>
    </row>
    <row r="33" spans="2:19" ht="15.75" customHeight="1">
      <c r="B33" s="63" t="s">
        <v>214</v>
      </c>
      <c r="C33" s="62"/>
      <c r="D33" s="92"/>
      <c r="E33" s="92"/>
      <c r="F33" s="93"/>
      <c r="G33" s="92"/>
      <c r="H33" s="89"/>
      <c r="I33" s="94"/>
      <c r="J33" s="92"/>
      <c r="K33" s="92"/>
      <c r="L33" s="92"/>
      <c r="M33" s="92"/>
      <c r="N33" s="92"/>
      <c r="O33" s="93"/>
      <c r="P33" s="84"/>
      <c r="Q33" s="94"/>
      <c r="R33" s="86"/>
      <c r="S33" s="59"/>
    </row>
    <row r="34" spans="2:19" ht="15.75" customHeight="1">
      <c r="B34" s="61"/>
      <c r="C34" s="62" t="s">
        <v>41</v>
      </c>
      <c r="D34" s="87"/>
      <c r="E34" s="87"/>
      <c r="F34" s="87"/>
      <c r="G34" s="87"/>
      <c r="H34" s="76">
        <f>SUM(D34:G34)</f>
        <v>0</v>
      </c>
      <c r="I34" s="91"/>
      <c r="J34" s="87"/>
      <c r="K34" s="87"/>
      <c r="L34" s="87"/>
      <c r="M34" s="87"/>
      <c r="N34" s="87"/>
      <c r="O34" s="87"/>
      <c r="P34" s="78">
        <f t="shared" si="0"/>
        <v>0</v>
      </c>
      <c r="Q34" s="91"/>
      <c r="R34" s="79">
        <f t="shared" si="1"/>
        <v>0</v>
      </c>
    </row>
    <row r="35" spans="2:19" ht="15.75" customHeight="1">
      <c r="B35" s="61"/>
      <c r="C35" s="62" t="s">
        <v>27</v>
      </c>
      <c r="D35" s="87"/>
      <c r="E35" s="87"/>
      <c r="F35" s="87"/>
      <c r="G35" s="87"/>
      <c r="H35" s="76">
        <f>SUM(D35:G35)</f>
        <v>0</v>
      </c>
      <c r="I35" s="91"/>
      <c r="J35" s="87"/>
      <c r="K35" s="87"/>
      <c r="L35" s="80">
        <v>0</v>
      </c>
      <c r="M35" s="87"/>
      <c r="N35" s="87"/>
      <c r="O35" s="87"/>
      <c r="P35" s="78">
        <f t="shared" si="0"/>
        <v>0</v>
      </c>
      <c r="Q35" s="91"/>
      <c r="R35" s="79">
        <f t="shared" si="1"/>
        <v>0</v>
      </c>
    </row>
    <row r="36" spans="2:19" ht="15.75" customHeight="1">
      <c r="B36" s="61"/>
      <c r="C36" s="62" t="s">
        <v>28</v>
      </c>
      <c r="D36" s="87"/>
      <c r="E36" s="87"/>
      <c r="F36" s="87"/>
      <c r="G36" s="87"/>
      <c r="H36" s="76">
        <f>SUM(D36:G36)</f>
        <v>0</v>
      </c>
      <c r="I36" s="91"/>
      <c r="J36" s="87"/>
      <c r="K36" s="87"/>
      <c r="L36" s="87"/>
      <c r="M36" s="87"/>
      <c r="N36" s="87"/>
      <c r="O36" s="87"/>
      <c r="P36" s="78">
        <f t="shared" si="0"/>
        <v>0</v>
      </c>
      <c r="Q36" s="91"/>
      <c r="R36" s="79">
        <f t="shared" si="1"/>
        <v>0</v>
      </c>
    </row>
    <row r="37" spans="2:19" ht="15.75" customHeight="1">
      <c r="B37" s="63" t="s">
        <v>215</v>
      </c>
      <c r="C37" s="62"/>
      <c r="D37" s="92"/>
      <c r="E37" s="92"/>
      <c r="F37" s="93"/>
      <c r="G37" s="92"/>
      <c r="H37" s="89"/>
      <c r="I37" s="94"/>
      <c r="J37" s="92"/>
      <c r="K37" s="92"/>
      <c r="L37" s="92"/>
      <c r="M37" s="92"/>
      <c r="N37" s="92"/>
      <c r="O37" s="93"/>
      <c r="P37" s="84"/>
      <c r="Q37" s="94"/>
      <c r="R37" s="88"/>
      <c r="S37" s="59"/>
    </row>
    <row r="38" spans="2:19" ht="15.75" customHeight="1">
      <c r="B38" s="61"/>
      <c r="C38" s="62" t="s">
        <v>41</v>
      </c>
      <c r="D38" s="87"/>
      <c r="E38" s="87"/>
      <c r="F38" s="87"/>
      <c r="G38" s="87"/>
      <c r="H38" s="76">
        <f>SUM(D38:G38)</f>
        <v>0</v>
      </c>
      <c r="I38" s="91"/>
      <c r="J38" s="87"/>
      <c r="K38" s="87"/>
      <c r="L38" s="87"/>
      <c r="M38" s="87"/>
      <c r="N38" s="87"/>
      <c r="O38" s="87"/>
      <c r="P38" s="78">
        <f t="shared" si="0"/>
        <v>0</v>
      </c>
      <c r="Q38" s="91"/>
      <c r="R38" s="79">
        <f t="shared" si="1"/>
        <v>0</v>
      </c>
    </row>
    <row r="39" spans="2:19" ht="15.75" customHeight="1">
      <c r="B39" s="61"/>
      <c r="C39" s="62" t="s">
        <v>27</v>
      </c>
      <c r="D39" s="87"/>
      <c r="E39" s="87"/>
      <c r="F39" s="87"/>
      <c r="G39" s="87"/>
      <c r="H39" s="76">
        <f>SUM(D39:G39)</f>
        <v>0</v>
      </c>
      <c r="I39" s="91"/>
      <c r="J39" s="87"/>
      <c r="K39" s="87"/>
      <c r="L39" s="80">
        <v>0</v>
      </c>
      <c r="M39" s="87"/>
      <c r="N39" s="87"/>
      <c r="O39" s="87"/>
      <c r="P39" s="78">
        <f t="shared" si="0"/>
        <v>0</v>
      </c>
      <c r="Q39" s="91"/>
      <c r="R39" s="79">
        <f t="shared" si="1"/>
        <v>0</v>
      </c>
    </row>
    <row r="40" spans="2:19" ht="15.75" customHeight="1">
      <c r="B40" s="61"/>
      <c r="C40" s="62" t="s">
        <v>28</v>
      </c>
      <c r="D40" s="87"/>
      <c r="E40" s="87"/>
      <c r="F40" s="87"/>
      <c r="G40" s="87"/>
      <c r="H40" s="76">
        <f>SUM(D40:G40)</f>
        <v>0</v>
      </c>
      <c r="I40" s="91"/>
      <c r="J40" s="87"/>
      <c r="K40" s="87"/>
      <c r="L40" s="87"/>
      <c r="M40" s="87"/>
      <c r="N40" s="87"/>
      <c r="O40" s="87"/>
      <c r="P40" s="78">
        <f t="shared" si="0"/>
        <v>0</v>
      </c>
      <c r="Q40" s="91"/>
      <c r="R40" s="79">
        <f t="shared" si="1"/>
        <v>0</v>
      </c>
    </row>
    <row r="41" spans="2:19" ht="15.75" customHeight="1">
      <c r="B41" s="63" t="s">
        <v>216</v>
      </c>
      <c r="C41" s="62"/>
      <c r="D41" s="92"/>
      <c r="E41" s="92"/>
      <c r="F41" s="93"/>
      <c r="G41" s="92"/>
      <c r="H41" s="89"/>
      <c r="I41" s="94"/>
      <c r="J41" s="92"/>
      <c r="K41" s="92"/>
      <c r="L41" s="92"/>
      <c r="M41" s="92"/>
      <c r="N41" s="92"/>
      <c r="O41" s="93"/>
      <c r="P41" s="84"/>
      <c r="Q41" s="91"/>
      <c r="R41" s="86"/>
    </row>
    <row r="42" spans="2:19" ht="15.75" customHeight="1">
      <c r="B42" s="61"/>
      <c r="C42" s="62" t="s">
        <v>41</v>
      </c>
      <c r="D42" s="87"/>
      <c r="E42" s="87"/>
      <c r="F42" s="87"/>
      <c r="G42" s="87"/>
      <c r="H42" s="76">
        <f>SUM(D42:G42)</f>
        <v>0</v>
      </c>
      <c r="I42" s="91"/>
      <c r="J42" s="87"/>
      <c r="K42" s="87"/>
      <c r="L42" s="87"/>
      <c r="M42" s="87"/>
      <c r="N42" s="87"/>
      <c r="O42" s="87"/>
      <c r="P42" s="78">
        <f t="shared" si="0"/>
        <v>0</v>
      </c>
      <c r="Q42" s="91"/>
      <c r="R42" s="79">
        <f t="shared" si="1"/>
        <v>0</v>
      </c>
    </row>
    <row r="43" spans="2:19" ht="15.75" customHeight="1">
      <c r="B43" s="61"/>
      <c r="C43" s="62" t="s">
        <v>27</v>
      </c>
      <c r="D43" s="87"/>
      <c r="E43" s="87"/>
      <c r="F43" s="87"/>
      <c r="G43" s="87"/>
      <c r="H43" s="76">
        <f>SUM(D43:G43)</f>
        <v>0</v>
      </c>
      <c r="I43" s="91"/>
      <c r="J43" s="87"/>
      <c r="K43" s="87"/>
      <c r="L43" s="80">
        <v>0</v>
      </c>
      <c r="M43" s="87"/>
      <c r="N43" s="87"/>
      <c r="O43" s="87"/>
      <c r="P43" s="78">
        <f t="shared" si="0"/>
        <v>0</v>
      </c>
      <c r="Q43" s="91"/>
      <c r="R43" s="79">
        <f t="shared" si="1"/>
        <v>0</v>
      </c>
    </row>
    <row r="44" spans="2:19" ht="15.75" customHeight="1">
      <c r="B44" s="61"/>
      <c r="C44" s="62" t="s">
        <v>28</v>
      </c>
      <c r="D44" s="87"/>
      <c r="E44" s="87"/>
      <c r="F44" s="87"/>
      <c r="G44" s="87"/>
      <c r="H44" s="76">
        <f>SUM(D44:G44)</f>
        <v>0</v>
      </c>
      <c r="I44" s="91"/>
      <c r="J44" s="87"/>
      <c r="K44" s="87"/>
      <c r="L44" s="87"/>
      <c r="M44" s="87"/>
      <c r="N44" s="87"/>
      <c r="O44" s="87"/>
      <c r="P44" s="78">
        <f t="shared" si="0"/>
        <v>0</v>
      </c>
      <c r="Q44" s="91"/>
      <c r="R44" s="79">
        <f t="shared" si="1"/>
        <v>0</v>
      </c>
    </row>
    <row r="45" spans="2:19" ht="15.75" customHeight="1">
      <c r="B45" s="63" t="s">
        <v>217</v>
      </c>
      <c r="C45" s="62"/>
      <c r="D45" s="92"/>
      <c r="E45" s="92"/>
      <c r="F45" s="93"/>
      <c r="G45" s="92"/>
      <c r="H45" s="89"/>
      <c r="I45" s="94"/>
      <c r="J45" s="92"/>
      <c r="K45" s="92"/>
      <c r="L45" s="92"/>
      <c r="M45" s="92"/>
      <c r="N45" s="92"/>
      <c r="O45" s="93"/>
      <c r="P45" s="84"/>
      <c r="Q45" s="94"/>
      <c r="R45" s="88"/>
      <c r="S45" s="59"/>
    </row>
    <row r="46" spans="2:19" ht="15.75" customHeight="1">
      <c r="B46" s="61"/>
      <c r="C46" s="62" t="s">
        <v>41</v>
      </c>
      <c r="D46" s="87"/>
      <c r="E46" s="87"/>
      <c r="F46" s="87"/>
      <c r="G46" s="87"/>
      <c r="H46" s="76">
        <f>SUM(D46:G46)</f>
        <v>0</v>
      </c>
      <c r="I46" s="91"/>
      <c r="J46" s="87"/>
      <c r="K46" s="87"/>
      <c r="L46" s="87"/>
      <c r="M46" s="87"/>
      <c r="N46" s="87"/>
      <c r="O46" s="87"/>
      <c r="P46" s="78">
        <f t="shared" si="0"/>
        <v>0</v>
      </c>
      <c r="Q46" s="91"/>
      <c r="R46" s="79">
        <f t="shared" si="1"/>
        <v>0</v>
      </c>
    </row>
    <row r="47" spans="2:19" ht="15.75" customHeight="1">
      <c r="B47" s="61"/>
      <c r="C47" s="62" t="s">
        <v>27</v>
      </c>
      <c r="D47" s="87"/>
      <c r="E47" s="87"/>
      <c r="F47" s="87"/>
      <c r="G47" s="87"/>
      <c r="H47" s="76">
        <f>SUM(D47:G47)</f>
        <v>0</v>
      </c>
      <c r="I47" s="91"/>
      <c r="J47" s="87"/>
      <c r="K47" s="87"/>
      <c r="L47" s="80">
        <v>0</v>
      </c>
      <c r="M47" s="87"/>
      <c r="N47" s="87"/>
      <c r="O47" s="87"/>
      <c r="P47" s="78">
        <f t="shared" si="0"/>
        <v>0</v>
      </c>
      <c r="Q47" s="91"/>
      <c r="R47" s="79">
        <f t="shared" si="1"/>
        <v>0</v>
      </c>
    </row>
    <row r="48" spans="2:19" ht="15.75" customHeight="1">
      <c r="B48" s="61"/>
      <c r="C48" s="62" t="s">
        <v>28</v>
      </c>
      <c r="D48" s="87"/>
      <c r="E48" s="87"/>
      <c r="F48" s="87"/>
      <c r="G48" s="87"/>
      <c r="H48" s="76">
        <f>SUM(D48:G48)</f>
        <v>0</v>
      </c>
      <c r="I48" s="91"/>
      <c r="J48" s="87"/>
      <c r="K48" s="87"/>
      <c r="L48" s="87"/>
      <c r="M48" s="87"/>
      <c r="N48" s="87"/>
      <c r="O48" s="87"/>
      <c r="P48" s="78">
        <f t="shared" si="0"/>
        <v>0</v>
      </c>
      <c r="Q48" s="91"/>
      <c r="R48" s="79">
        <f t="shared" si="1"/>
        <v>0</v>
      </c>
    </row>
    <row r="49" spans="1:19" ht="15.75" customHeight="1">
      <c r="A49" s="229"/>
      <c r="B49" s="63" t="s">
        <v>218</v>
      </c>
      <c r="C49" s="62"/>
      <c r="D49" s="92"/>
      <c r="E49" s="92"/>
      <c r="F49" s="93"/>
      <c r="G49" s="92"/>
      <c r="H49" s="89"/>
      <c r="I49" s="94"/>
      <c r="J49" s="92"/>
      <c r="K49" s="92"/>
      <c r="L49" s="92"/>
      <c r="M49" s="92"/>
      <c r="N49" s="92"/>
      <c r="O49" s="93"/>
      <c r="P49" s="84"/>
      <c r="Q49" s="94"/>
      <c r="R49" s="86"/>
      <c r="S49" s="59"/>
    </row>
    <row r="50" spans="1:19" ht="15.75" customHeight="1">
      <c r="B50" s="61"/>
      <c r="C50" s="62" t="s">
        <v>41</v>
      </c>
      <c r="D50" s="87"/>
      <c r="E50" s="87"/>
      <c r="F50" s="87"/>
      <c r="G50" s="87"/>
      <c r="H50" s="76">
        <f>SUM(D50:G50)</f>
        <v>0</v>
      </c>
      <c r="I50" s="91"/>
      <c r="J50" s="87"/>
      <c r="K50" s="87"/>
      <c r="L50" s="87"/>
      <c r="M50" s="87"/>
      <c r="N50" s="87"/>
      <c r="O50" s="87"/>
      <c r="P50" s="78">
        <f t="shared" si="0"/>
        <v>0</v>
      </c>
      <c r="Q50" s="91"/>
      <c r="R50" s="79">
        <f t="shared" si="1"/>
        <v>0</v>
      </c>
    </row>
    <row r="51" spans="1:19" ht="15.75" customHeight="1">
      <c r="B51" s="61"/>
      <c r="C51" s="62" t="s">
        <v>27</v>
      </c>
      <c r="D51" s="87"/>
      <c r="E51" s="87"/>
      <c r="F51" s="87"/>
      <c r="G51" s="87"/>
      <c r="H51" s="76">
        <f>SUM(D51:G51)</f>
        <v>0</v>
      </c>
      <c r="I51" s="91"/>
      <c r="J51" s="87"/>
      <c r="K51" s="87"/>
      <c r="L51" s="80">
        <v>0</v>
      </c>
      <c r="M51" s="87"/>
      <c r="N51" s="87"/>
      <c r="O51" s="87"/>
      <c r="P51" s="78">
        <f t="shared" si="0"/>
        <v>0</v>
      </c>
      <c r="Q51" s="91"/>
      <c r="R51" s="79">
        <f t="shared" si="1"/>
        <v>0</v>
      </c>
    </row>
    <row r="52" spans="1:19" ht="15.75" customHeight="1">
      <c r="B52" s="61"/>
      <c r="C52" s="62" t="s">
        <v>28</v>
      </c>
      <c r="D52" s="87"/>
      <c r="E52" s="87"/>
      <c r="F52" s="87"/>
      <c r="G52" s="87"/>
      <c r="H52" s="76">
        <f>SUM(D52:G52)</f>
        <v>0</v>
      </c>
      <c r="I52" s="91"/>
      <c r="J52" s="87"/>
      <c r="K52" s="87"/>
      <c r="L52" s="87"/>
      <c r="M52" s="87"/>
      <c r="N52" s="87"/>
      <c r="O52" s="87"/>
      <c r="P52" s="78">
        <f t="shared" si="0"/>
        <v>0</v>
      </c>
      <c r="Q52" s="91"/>
      <c r="R52" s="79">
        <f t="shared" si="1"/>
        <v>0</v>
      </c>
    </row>
    <row r="53" spans="1:19" ht="15.75" customHeight="1">
      <c r="A53" s="230"/>
      <c r="B53" s="63" t="s">
        <v>219</v>
      </c>
      <c r="C53" s="62"/>
      <c r="D53" s="82"/>
      <c r="E53" s="82"/>
      <c r="F53" s="83"/>
      <c r="G53" s="82"/>
      <c r="H53" s="82"/>
      <c r="I53" s="77"/>
      <c r="J53" s="82"/>
      <c r="K53" s="82"/>
      <c r="L53" s="82"/>
      <c r="M53" s="82"/>
      <c r="N53" s="82"/>
      <c r="O53" s="83"/>
      <c r="P53" s="84"/>
      <c r="Q53" s="85"/>
      <c r="R53" s="86"/>
      <c r="S53" s="59"/>
    </row>
    <row r="54" spans="1:19" ht="15.75" customHeight="1">
      <c r="B54" s="61"/>
      <c r="C54" s="62" t="s">
        <v>41</v>
      </c>
      <c r="D54" s="87"/>
      <c r="E54" s="87"/>
      <c r="F54" s="87"/>
      <c r="G54" s="87"/>
      <c r="H54" s="76">
        <f>SUM(D54:G54)</f>
        <v>0</v>
      </c>
      <c r="I54" s="77"/>
      <c r="J54" s="87"/>
      <c r="K54" s="87"/>
      <c r="L54" s="87"/>
      <c r="M54" s="87"/>
      <c r="N54" s="87"/>
      <c r="O54" s="87"/>
      <c r="P54" s="78">
        <f>SUM(J54:O54)</f>
        <v>0</v>
      </c>
      <c r="Q54" s="77"/>
      <c r="R54" s="79">
        <f>H54+P54</f>
        <v>0</v>
      </c>
    </row>
    <row r="55" spans="1:19" ht="15.75" customHeight="1">
      <c r="B55" s="61"/>
      <c r="C55" s="62" t="s">
        <v>27</v>
      </c>
      <c r="D55" s="87"/>
      <c r="E55" s="87"/>
      <c r="F55" s="87"/>
      <c r="G55" s="87"/>
      <c r="H55" s="76">
        <f>SUM(D55:G55)</f>
        <v>0</v>
      </c>
      <c r="I55" s="77"/>
      <c r="J55" s="87"/>
      <c r="K55" s="87"/>
      <c r="L55" s="80">
        <v>0</v>
      </c>
      <c r="M55" s="87"/>
      <c r="N55" s="87"/>
      <c r="O55" s="87"/>
      <c r="P55" s="78">
        <f>SUM(J55:O55)</f>
        <v>0</v>
      </c>
      <c r="Q55" s="77"/>
      <c r="R55" s="79">
        <f>H55+P55</f>
        <v>0</v>
      </c>
    </row>
    <row r="56" spans="1:19" ht="15.75" customHeight="1">
      <c r="B56" s="61"/>
      <c r="C56" s="62" t="s">
        <v>28</v>
      </c>
      <c r="D56" s="87"/>
      <c r="E56" s="87"/>
      <c r="F56" s="87"/>
      <c r="G56" s="87"/>
      <c r="H56" s="80">
        <f>SUM(D56:G56)</f>
        <v>0</v>
      </c>
      <c r="I56" s="77"/>
      <c r="J56" s="87"/>
      <c r="K56" s="87"/>
      <c r="L56" s="87"/>
      <c r="M56" s="87"/>
      <c r="N56" s="87"/>
      <c r="O56" s="87"/>
      <c r="P56" s="78">
        <f>SUM(J56:O56)</f>
        <v>0</v>
      </c>
      <c r="Q56" s="77"/>
      <c r="R56" s="79">
        <f>H56+P56</f>
        <v>0</v>
      </c>
    </row>
    <row r="57" spans="1:19" ht="15.75" customHeight="1">
      <c r="B57" s="63" t="s">
        <v>220</v>
      </c>
      <c r="C57" s="62"/>
      <c r="D57" s="82"/>
      <c r="E57" s="82"/>
      <c r="F57" s="83"/>
      <c r="G57" s="82"/>
      <c r="H57" s="82"/>
      <c r="I57" s="77"/>
      <c r="J57" s="82"/>
      <c r="K57" s="82"/>
      <c r="L57" s="82"/>
      <c r="M57" s="82"/>
      <c r="N57" s="82"/>
      <c r="O57" s="83"/>
      <c r="P57" s="84"/>
      <c r="Q57" s="85"/>
      <c r="R57" s="88"/>
      <c r="S57" s="59"/>
    </row>
    <row r="58" spans="1:19" ht="15.75" customHeight="1">
      <c r="B58" s="61"/>
      <c r="C58" s="62" t="s">
        <v>41</v>
      </c>
      <c r="D58" s="87"/>
      <c r="E58" s="87"/>
      <c r="F58" s="87"/>
      <c r="G58" s="87"/>
      <c r="H58" s="76">
        <f>SUM(D58:G58)</f>
        <v>0</v>
      </c>
      <c r="I58" s="77"/>
      <c r="J58" s="87"/>
      <c r="K58" s="87"/>
      <c r="L58" s="87"/>
      <c r="M58" s="87"/>
      <c r="N58" s="87"/>
      <c r="O58" s="87"/>
      <c r="P58" s="78">
        <f>SUM(J58:O58)</f>
        <v>0</v>
      </c>
      <c r="Q58" s="77"/>
      <c r="R58" s="79">
        <f>H58+P58</f>
        <v>0</v>
      </c>
    </row>
    <row r="59" spans="1:19" ht="15.75" customHeight="1">
      <c r="B59" s="61"/>
      <c r="C59" s="62" t="s">
        <v>27</v>
      </c>
      <c r="D59" s="87"/>
      <c r="E59" s="87"/>
      <c r="F59" s="87"/>
      <c r="G59" s="87"/>
      <c r="H59" s="76">
        <f>SUM(D59:G59)</f>
        <v>0</v>
      </c>
      <c r="I59" s="77"/>
      <c r="J59" s="87"/>
      <c r="K59" s="87"/>
      <c r="L59" s="80">
        <v>0</v>
      </c>
      <c r="M59" s="87"/>
      <c r="N59" s="87"/>
      <c r="O59" s="87"/>
      <c r="P59" s="78">
        <f>SUM(J59:O59)</f>
        <v>0</v>
      </c>
      <c r="Q59" s="77"/>
      <c r="R59" s="79">
        <f>H59+P59</f>
        <v>0</v>
      </c>
    </row>
    <row r="60" spans="1:19" ht="15.75" customHeight="1">
      <c r="B60" s="61"/>
      <c r="C60" s="62" t="s">
        <v>28</v>
      </c>
      <c r="D60" s="87"/>
      <c r="E60" s="87"/>
      <c r="F60" s="87"/>
      <c r="G60" s="87"/>
      <c r="H60" s="76">
        <f>SUM(D60:G60)</f>
        <v>0</v>
      </c>
      <c r="I60" s="77"/>
      <c r="J60" s="87"/>
      <c r="K60" s="87"/>
      <c r="L60" s="87"/>
      <c r="M60" s="87"/>
      <c r="N60" s="87"/>
      <c r="O60" s="87"/>
      <c r="P60" s="78">
        <f>SUM(J60:O60)</f>
        <v>0</v>
      </c>
      <c r="Q60" s="77"/>
      <c r="R60" s="79">
        <f>H60+P60</f>
        <v>0</v>
      </c>
    </row>
    <row r="61" spans="1:19" ht="15.75" customHeight="1">
      <c r="B61" s="63" t="s">
        <v>221</v>
      </c>
      <c r="C61" s="62"/>
      <c r="D61" s="82"/>
      <c r="E61" s="82"/>
      <c r="F61" s="83"/>
      <c r="G61" s="82"/>
      <c r="H61" s="89"/>
      <c r="I61" s="85"/>
      <c r="J61" s="82"/>
      <c r="K61" s="82"/>
      <c r="L61" s="82"/>
      <c r="M61" s="82"/>
      <c r="N61" s="82"/>
      <c r="O61" s="83"/>
      <c r="P61" s="84"/>
      <c r="Q61" s="85"/>
      <c r="R61" s="86"/>
      <c r="S61" s="59"/>
    </row>
    <row r="62" spans="1:19" ht="15.75" customHeight="1">
      <c r="B62" s="61"/>
      <c r="C62" s="62" t="s">
        <v>41</v>
      </c>
      <c r="D62" s="87"/>
      <c r="E62" s="87"/>
      <c r="F62" s="87"/>
      <c r="G62" s="87"/>
      <c r="H62" s="76">
        <f>SUM(D62:G62)</f>
        <v>0</v>
      </c>
      <c r="I62" s="77"/>
      <c r="J62" s="87"/>
      <c r="K62" s="87"/>
      <c r="L62" s="87"/>
      <c r="M62" s="87"/>
      <c r="N62" s="87"/>
      <c r="O62" s="87"/>
      <c r="P62" s="78">
        <f>SUM(J62:O62)</f>
        <v>0</v>
      </c>
      <c r="Q62" s="77"/>
      <c r="R62" s="79">
        <f>H62+P62</f>
        <v>0</v>
      </c>
    </row>
    <row r="63" spans="1:19" ht="15.75" customHeight="1">
      <c r="B63" s="61"/>
      <c r="C63" s="62" t="s">
        <v>27</v>
      </c>
      <c r="D63" s="87"/>
      <c r="E63" s="87"/>
      <c r="F63" s="87"/>
      <c r="G63" s="87"/>
      <c r="H63" s="76">
        <f>SUM(D63:G63)</f>
        <v>0</v>
      </c>
      <c r="I63" s="77"/>
      <c r="J63" s="87"/>
      <c r="K63" s="87"/>
      <c r="L63" s="80">
        <v>0</v>
      </c>
      <c r="M63" s="87"/>
      <c r="N63" s="87"/>
      <c r="O63" s="87"/>
      <c r="P63" s="78">
        <f>SUM(J63:O63)</f>
        <v>0</v>
      </c>
      <c r="Q63" s="77"/>
      <c r="R63" s="79">
        <f>H63+P63</f>
        <v>0</v>
      </c>
    </row>
    <row r="64" spans="1:19" ht="15.75" customHeight="1">
      <c r="B64" s="61"/>
      <c r="C64" s="62" t="s">
        <v>28</v>
      </c>
      <c r="D64" s="87"/>
      <c r="E64" s="87"/>
      <c r="F64" s="87"/>
      <c r="G64" s="87"/>
      <c r="H64" s="76">
        <f>SUM(D64:G64)</f>
        <v>0</v>
      </c>
      <c r="I64" s="77"/>
      <c r="J64" s="87"/>
      <c r="K64" s="87"/>
      <c r="L64" s="87"/>
      <c r="M64" s="87"/>
      <c r="N64" s="87"/>
      <c r="O64" s="87"/>
      <c r="P64" s="78">
        <f>SUM(J64:O64)</f>
        <v>0</v>
      </c>
      <c r="Q64" s="77"/>
      <c r="R64" s="79">
        <f>H64+P64</f>
        <v>0</v>
      </c>
    </row>
    <row r="65" spans="2:24" ht="15.75" customHeight="1">
      <c r="B65" s="55" t="s">
        <v>3</v>
      </c>
      <c r="C65" s="62"/>
      <c r="D65" s="185"/>
      <c r="E65" s="185"/>
      <c r="F65" s="186"/>
      <c r="G65" s="185"/>
      <c r="H65" s="214"/>
      <c r="I65" s="215"/>
      <c r="J65" s="185"/>
      <c r="K65" s="185"/>
      <c r="L65" s="185"/>
      <c r="M65" s="185"/>
      <c r="N65" s="185"/>
      <c r="O65" s="186"/>
      <c r="P65" s="84"/>
      <c r="Q65" s="94"/>
      <c r="R65" s="86"/>
      <c r="S65" s="59"/>
    </row>
    <row r="66" spans="2:24" ht="15.75" customHeight="1">
      <c r="C66" s="62" t="s">
        <v>41</v>
      </c>
      <c r="D66" s="216">
        <f t="shared" ref="D66:G68" si="2">SUM(D54+D58+D62+D18+D22+D26+D30+D34+D38+D42+D46+D50)</f>
        <v>1238</v>
      </c>
      <c r="E66" s="216">
        <f t="shared" si="2"/>
        <v>1542</v>
      </c>
      <c r="F66" s="216">
        <f t="shared" si="2"/>
        <v>307</v>
      </c>
      <c r="G66" s="216">
        <f t="shared" si="2"/>
        <v>990</v>
      </c>
      <c r="H66" s="217">
        <f>SUM(D66:G66)</f>
        <v>4077</v>
      </c>
      <c r="I66" s="218"/>
      <c r="J66" s="216">
        <f t="shared" ref="J66:O68" si="3">SUM(J54+J58+J62+J18+J22+J26+J30+J34+J38+J42+J46+J50)</f>
        <v>505</v>
      </c>
      <c r="K66" s="216">
        <f t="shared" si="3"/>
        <v>1335</v>
      </c>
      <c r="L66" s="216">
        <f t="shared" si="3"/>
        <v>5531</v>
      </c>
      <c r="M66" s="216">
        <f t="shared" si="3"/>
        <v>764</v>
      </c>
      <c r="N66" s="216">
        <f t="shared" si="3"/>
        <v>1114</v>
      </c>
      <c r="O66" s="216">
        <f t="shared" si="3"/>
        <v>64</v>
      </c>
      <c r="P66" s="78">
        <f t="shared" si="0"/>
        <v>9313</v>
      </c>
      <c r="Q66" s="91"/>
      <c r="R66" s="79">
        <f t="shared" si="1"/>
        <v>13390</v>
      </c>
    </row>
    <row r="67" spans="2:24" ht="15.75" customHeight="1">
      <c r="C67" s="62" t="s">
        <v>27</v>
      </c>
      <c r="D67" s="216">
        <f t="shared" si="2"/>
        <v>1228</v>
      </c>
      <c r="E67" s="216">
        <f t="shared" si="2"/>
        <v>277</v>
      </c>
      <c r="F67" s="216">
        <f t="shared" si="2"/>
        <v>485</v>
      </c>
      <c r="G67" s="216">
        <f t="shared" si="2"/>
        <v>339</v>
      </c>
      <c r="H67" s="217">
        <f>SUM(D67:G67)</f>
        <v>2329</v>
      </c>
      <c r="I67" s="218"/>
      <c r="J67" s="216">
        <f t="shared" si="3"/>
        <v>332</v>
      </c>
      <c r="K67" s="216">
        <f t="shared" si="3"/>
        <v>279</v>
      </c>
      <c r="L67" s="216">
        <f t="shared" si="3"/>
        <v>0</v>
      </c>
      <c r="M67" s="216">
        <f t="shared" si="3"/>
        <v>201</v>
      </c>
      <c r="N67" s="216">
        <f t="shared" si="3"/>
        <v>629</v>
      </c>
      <c r="O67" s="216">
        <f t="shared" si="3"/>
        <v>46</v>
      </c>
      <c r="P67" s="78">
        <f t="shared" si="0"/>
        <v>1487</v>
      </c>
      <c r="Q67" s="91"/>
      <c r="R67" s="79">
        <f t="shared" si="1"/>
        <v>3816</v>
      </c>
    </row>
    <row r="68" spans="2:24" ht="15.75" customHeight="1">
      <c r="C68" s="62" t="s">
        <v>28</v>
      </c>
      <c r="D68" s="216">
        <f t="shared" si="2"/>
        <v>38</v>
      </c>
      <c r="E68" s="216">
        <f t="shared" si="2"/>
        <v>4</v>
      </c>
      <c r="F68" s="216">
        <f t="shared" si="2"/>
        <v>2</v>
      </c>
      <c r="G68" s="216">
        <f t="shared" si="2"/>
        <v>8</v>
      </c>
      <c r="H68" s="217">
        <f>SUM(D68:G68)</f>
        <v>52</v>
      </c>
      <c r="I68" s="219"/>
      <c r="J68" s="216">
        <f t="shared" si="3"/>
        <v>25</v>
      </c>
      <c r="K68" s="216">
        <f t="shared" si="3"/>
        <v>3</v>
      </c>
      <c r="L68" s="216">
        <f t="shared" si="3"/>
        <v>1</v>
      </c>
      <c r="M68" s="216">
        <f t="shared" si="3"/>
        <v>0</v>
      </c>
      <c r="N68" s="216">
        <f t="shared" si="3"/>
        <v>4</v>
      </c>
      <c r="O68" s="216">
        <f t="shared" si="3"/>
        <v>1</v>
      </c>
      <c r="P68" s="231">
        <f t="shared" si="0"/>
        <v>34</v>
      </c>
      <c r="Q68" s="91"/>
      <c r="R68" s="232">
        <f t="shared" si="1"/>
        <v>86</v>
      </c>
    </row>
    <row r="69" spans="2:24" ht="15.75" customHeight="1">
      <c r="B69" s="55" t="s">
        <v>127</v>
      </c>
      <c r="C69" s="62"/>
      <c r="D69" s="220"/>
      <c r="E69" s="220"/>
      <c r="F69" s="221"/>
      <c r="G69" s="220"/>
      <c r="H69" s="222"/>
      <c r="I69" s="223"/>
      <c r="J69" s="220"/>
      <c r="K69" s="220"/>
      <c r="L69" s="220"/>
      <c r="M69" s="220"/>
      <c r="N69" s="220"/>
      <c r="O69" s="221"/>
      <c r="P69" s="233"/>
      <c r="Q69" s="234"/>
      <c r="R69" s="235"/>
    </row>
    <row r="70" spans="2:24">
      <c r="C70" s="62" t="s">
        <v>41</v>
      </c>
      <c r="D70" s="224">
        <f t="shared" ref="D70:H70" si="4">D66/D14</f>
        <v>0.15475</v>
      </c>
      <c r="E70" s="224">
        <f t="shared" si="4"/>
        <v>0.1542</v>
      </c>
      <c r="F70" s="224">
        <f t="shared" si="4"/>
        <v>0.16157894736842104</v>
      </c>
      <c r="G70" s="224">
        <f t="shared" si="4"/>
        <v>0.13750000000000001</v>
      </c>
      <c r="H70" s="225">
        <f t="shared" si="4"/>
        <v>0.15044280442804428</v>
      </c>
      <c r="I70" s="226"/>
      <c r="J70" s="224">
        <f t="shared" ref="J70:P70" si="5">J66/J14</f>
        <v>9.7115384615384617E-2</v>
      </c>
      <c r="K70" s="224">
        <f t="shared" si="5"/>
        <v>0.17337662337662338</v>
      </c>
      <c r="L70" s="224">
        <f t="shared" si="5"/>
        <v>0.10636538461538461</v>
      </c>
      <c r="M70" s="224">
        <f t="shared" si="5"/>
        <v>0.15279999999999999</v>
      </c>
      <c r="N70" s="224">
        <f t="shared" si="5"/>
        <v>0.15472222222222223</v>
      </c>
      <c r="O70" s="224">
        <f t="shared" si="5"/>
        <v>0.18285714285714286</v>
      </c>
      <c r="P70" s="236">
        <f t="shared" si="5"/>
        <v>0.12024531956100711</v>
      </c>
      <c r="Q70" s="237"/>
      <c r="R70" s="238">
        <f>R66/R14</f>
        <v>0.12807269249163081</v>
      </c>
    </row>
    <row r="71" spans="2:24">
      <c r="C71" s="62" t="s">
        <v>27</v>
      </c>
      <c r="D71" s="224">
        <f>IF((AND(D15=0,D67=0)),0,(IF(AND(D15=0,D67&gt;0),1,(D67/D15))))</f>
        <v>0.1497560975609756</v>
      </c>
      <c r="E71" s="224">
        <f t="shared" ref="E71:G71" si="6">IF((AND(E15=0,E67=0)),0,(IF(AND(E15=0,E67&gt;0),1,(E67/E15))))</f>
        <v>0.13190476190476191</v>
      </c>
      <c r="F71" s="224">
        <f t="shared" si="6"/>
        <v>0.18653846153846154</v>
      </c>
      <c r="G71" s="224">
        <f t="shared" si="6"/>
        <v>0.16950000000000001</v>
      </c>
      <c r="H71" s="225">
        <f t="shared" ref="H71" si="7">H67/H15</f>
        <v>0.15630872483221475</v>
      </c>
      <c r="I71" s="226"/>
      <c r="J71" s="224">
        <f>IF((AND(J15=0,J67=0)),0,(IF(AND(J15=0,J67&gt;0),1,(J67/J15))))</f>
        <v>5.5333333333333332E-2</v>
      </c>
      <c r="K71" s="224">
        <f t="shared" ref="K71:O71" si="8">IF((AND(K15=0,K67=0)),0,(IF(AND(K15=0,K67&gt;0),1,(K67/K15))))</f>
        <v>7.3421052631578942E-2</v>
      </c>
      <c r="L71" s="228">
        <v>0</v>
      </c>
      <c r="M71" s="224">
        <f t="shared" si="8"/>
        <v>8.0399999999999999E-2</v>
      </c>
      <c r="N71" s="224">
        <f t="shared" si="8"/>
        <v>7.3999999999999996E-2</v>
      </c>
      <c r="O71" s="224">
        <f t="shared" si="8"/>
        <v>5.7500000000000002E-2</v>
      </c>
      <c r="P71" s="236">
        <f t="shared" ref="P71" si="9">P67/P15</f>
        <v>6.8842592592592594E-2</v>
      </c>
      <c r="Q71" s="237"/>
      <c r="R71" s="238">
        <f t="shared" ref="R71:R72" si="10">R67/R15</f>
        <v>0.10454794520547946</v>
      </c>
    </row>
    <row r="72" spans="2:24">
      <c r="C72" s="62" t="s">
        <v>28</v>
      </c>
      <c r="D72" s="224">
        <f>IF((AND(D16=0,D68=0)),0,(IF(AND(D16=0,D68&gt;0),1,(D68/D16))))</f>
        <v>8.4444444444444447E-2</v>
      </c>
      <c r="E72" s="224">
        <f t="shared" ref="E72:G72" si="11">IF((AND(E16=0,E68=0)),0,(IF(AND(E16=0,E68&gt;0),1,(E68/E16))))</f>
        <v>0.16</v>
      </c>
      <c r="F72" s="224">
        <f t="shared" si="11"/>
        <v>0.66666666666666663</v>
      </c>
      <c r="G72" s="224">
        <f t="shared" si="11"/>
        <v>0.22857142857142856</v>
      </c>
      <c r="H72" s="225">
        <f t="shared" ref="H72" si="12">H68/H16</f>
        <v>0.10136452241715399</v>
      </c>
      <c r="I72" s="227"/>
      <c r="J72" s="224">
        <f>IF((AND(J16=0,J68=0)),0,(IF(AND(J16=0,J68&gt;0),1,(J68/J16))))</f>
        <v>0.25</v>
      </c>
      <c r="K72" s="224">
        <f t="shared" ref="K72:O72" si="13">IF((AND(K16=0,K68=0)),0,(IF(AND(K16=0,K68&gt;0),1,(K68/K16))))</f>
        <v>0.2</v>
      </c>
      <c r="L72" s="224">
        <f t="shared" si="13"/>
        <v>0.1</v>
      </c>
      <c r="M72" s="224">
        <f t="shared" si="13"/>
        <v>0</v>
      </c>
      <c r="N72" s="224">
        <f t="shared" si="13"/>
        <v>0.11428571428571428</v>
      </c>
      <c r="O72" s="224">
        <f t="shared" si="13"/>
        <v>0.04</v>
      </c>
      <c r="P72" s="236">
        <f t="shared" ref="P72" si="14">P68/P16</f>
        <v>0.17894736842105263</v>
      </c>
      <c r="Q72" s="237"/>
      <c r="R72" s="238">
        <f t="shared" si="10"/>
        <v>0.12233285917496443</v>
      </c>
    </row>
    <row r="73" spans="2:24" ht="11.25" customHeight="1">
      <c r="S73" s="26"/>
      <c r="T73" s="26"/>
      <c r="U73" s="26"/>
    </row>
    <row r="74" spans="2:24" ht="11.25" customHeight="1">
      <c r="S74" s="26"/>
      <c r="T74" s="26"/>
      <c r="U74" s="26"/>
    </row>
    <row r="75" spans="2:24" ht="11.25" customHeight="1">
      <c r="S75" s="26"/>
      <c r="T75" s="26"/>
      <c r="U75" s="26"/>
    </row>
    <row r="76" spans="2:24" ht="15.6">
      <c r="S76" s="18"/>
      <c r="T76" s="23"/>
      <c r="U76" s="24"/>
    </row>
    <row r="77" spans="2:24" ht="15.6">
      <c r="V77" s="64" t="s">
        <v>48</v>
      </c>
      <c r="W77" s="40" t="s">
        <v>117</v>
      </c>
      <c r="X77" s="39">
        <v>1</v>
      </c>
    </row>
    <row r="78" spans="2:24" ht="15.6">
      <c r="V78" s="64" t="s">
        <v>49</v>
      </c>
      <c r="W78" s="38" t="s">
        <v>118</v>
      </c>
      <c r="X78" s="39">
        <v>2</v>
      </c>
    </row>
    <row r="79" spans="2:24" ht="15.6">
      <c r="V79" s="64" t="s">
        <v>50</v>
      </c>
      <c r="W79" s="38" t="s">
        <v>119</v>
      </c>
      <c r="X79" s="39">
        <v>3</v>
      </c>
    </row>
    <row r="80" spans="2:24" ht="15.6">
      <c r="V80" s="64" t="s">
        <v>51</v>
      </c>
      <c r="W80" s="38" t="s">
        <v>120</v>
      </c>
      <c r="X80" s="39">
        <v>4</v>
      </c>
    </row>
    <row r="81" spans="22:24" ht="15.6">
      <c r="V81" s="64" t="s">
        <v>52</v>
      </c>
      <c r="W81" s="38" t="s">
        <v>121</v>
      </c>
      <c r="X81" s="39">
        <v>5</v>
      </c>
    </row>
    <row r="82" spans="22:24">
      <c r="V82" s="64" t="s">
        <v>53</v>
      </c>
      <c r="W82" s="39" t="s">
        <v>122</v>
      </c>
      <c r="X82" s="39">
        <v>6</v>
      </c>
    </row>
    <row r="83" spans="22:24">
      <c r="V83" s="64" t="s">
        <v>54</v>
      </c>
      <c r="W83" s="39" t="s">
        <v>123</v>
      </c>
      <c r="X83" s="39">
        <v>7</v>
      </c>
    </row>
    <row r="84" spans="22:24">
      <c r="V84" s="64" t="s">
        <v>55</v>
      </c>
      <c r="W84" s="39" t="s">
        <v>124</v>
      </c>
      <c r="X84" s="39">
        <v>8</v>
      </c>
    </row>
    <row r="85" spans="22:24">
      <c r="V85" s="64" t="s">
        <v>56</v>
      </c>
      <c r="W85" s="39" t="s">
        <v>125</v>
      </c>
      <c r="X85" s="39">
        <v>9</v>
      </c>
    </row>
    <row r="86" spans="22:24" ht="15.6">
      <c r="V86" s="64" t="s">
        <v>57</v>
      </c>
      <c r="W86" s="38" t="s">
        <v>114</v>
      </c>
      <c r="X86" s="39">
        <v>10</v>
      </c>
    </row>
    <row r="87" spans="22:24" ht="15.6">
      <c r="V87" s="64" t="s">
        <v>58</v>
      </c>
      <c r="W87" s="38" t="s">
        <v>115</v>
      </c>
      <c r="X87" s="39"/>
    </row>
    <row r="88" spans="22:24" ht="15.6">
      <c r="V88" s="64" t="s">
        <v>59</v>
      </c>
      <c r="W88" s="38" t="s">
        <v>116</v>
      </c>
      <c r="X88" s="39"/>
    </row>
    <row r="89" spans="22:24">
      <c r="V89" s="64" t="s">
        <v>60</v>
      </c>
      <c r="W89" s="39"/>
      <c r="X89" s="39"/>
    </row>
    <row r="90" spans="22:24">
      <c r="V90" s="64" t="s">
        <v>61</v>
      </c>
      <c r="W90" s="39"/>
      <c r="X90" s="39"/>
    </row>
    <row r="91" spans="22:24">
      <c r="V91" s="64" t="s">
        <v>62</v>
      </c>
      <c r="W91" s="39"/>
      <c r="X91" s="39"/>
    </row>
    <row r="92" spans="22:24">
      <c r="V92" s="64" t="s">
        <v>63</v>
      </c>
      <c r="W92" s="39"/>
      <c r="X92" s="39"/>
    </row>
    <row r="93" spans="22:24">
      <c r="V93" s="64" t="s">
        <v>64</v>
      </c>
      <c r="W93" s="39"/>
      <c r="X93" s="39"/>
    </row>
    <row r="94" spans="22:24">
      <c r="V94" s="64" t="s">
        <v>65</v>
      </c>
      <c r="W94" s="39"/>
      <c r="X94" s="39"/>
    </row>
    <row r="95" spans="22:24">
      <c r="V95" s="64" t="s">
        <v>66</v>
      </c>
      <c r="W95" s="39"/>
      <c r="X95" s="39"/>
    </row>
    <row r="96" spans="22:24">
      <c r="V96" s="64" t="s">
        <v>67</v>
      </c>
      <c r="W96" s="39"/>
      <c r="X96" s="39"/>
    </row>
    <row r="97" spans="22:24">
      <c r="V97" s="64" t="s">
        <v>68</v>
      </c>
      <c r="W97" s="39"/>
      <c r="X97" s="39"/>
    </row>
    <row r="98" spans="22:24">
      <c r="V98" s="64" t="s">
        <v>69</v>
      </c>
      <c r="W98" s="39"/>
      <c r="X98" s="39"/>
    </row>
    <row r="99" spans="22:24">
      <c r="V99" s="64" t="s">
        <v>70</v>
      </c>
      <c r="W99" s="39"/>
      <c r="X99" s="39"/>
    </row>
    <row r="100" spans="22:24">
      <c r="V100" s="64" t="s">
        <v>71</v>
      </c>
      <c r="W100" s="39"/>
      <c r="X100" s="39"/>
    </row>
    <row r="101" spans="22:24">
      <c r="V101" s="64" t="s">
        <v>126</v>
      </c>
      <c r="W101" s="39"/>
      <c r="X101" s="39"/>
    </row>
    <row r="102" spans="22:24">
      <c r="V102" s="64" t="s">
        <v>72</v>
      </c>
      <c r="W102" s="39"/>
      <c r="X102" s="39"/>
    </row>
    <row r="103" spans="22:24">
      <c r="V103" s="64" t="s">
        <v>73</v>
      </c>
      <c r="W103" s="39"/>
      <c r="X103" s="39"/>
    </row>
    <row r="104" spans="22:24">
      <c r="V104" s="64" t="s">
        <v>74</v>
      </c>
      <c r="W104" s="39"/>
      <c r="X104" s="39"/>
    </row>
    <row r="105" spans="22:24">
      <c r="V105" s="64" t="s">
        <v>75</v>
      </c>
      <c r="W105" s="39"/>
      <c r="X105" s="39"/>
    </row>
    <row r="106" spans="22:24">
      <c r="V106" s="64" t="s">
        <v>76</v>
      </c>
      <c r="W106" s="39"/>
      <c r="X106" s="39"/>
    </row>
    <row r="107" spans="22:24">
      <c r="V107" s="64" t="s">
        <v>77</v>
      </c>
      <c r="W107" s="39"/>
      <c r="X107" s="39"/>
    </row>
    <row r="108" spans="22:24">
      <c r="V108" s="64" t="s">
        <v>78</v>
      </c>
      <c r="W108" s="39"/>
      <c r="X108" s="39"/>
    </row>
    <row r="109" spans="22:24">
      <c r="V109" s="64" t="s">
        <v>79</v>
      </c>
      <c r="W109" s="39"/>
      <c r="X109" s="39"/>
    </row>
    <row r="110" spans="22:24">
      <c r="V110" s="64" t="s">
        <v>80</v>
      </c>
      <c r="W110" s="39"/>
      <c r="X110" s="39"/>
    </row>
    <row r="111" spans="22:24">
      <c r="V111" s="64" t="s">
        <v>81</v>
      </c>
      <c r="W111" s="39"/>
      <c r="X111" s="39"/>
    </row>
    <row r="112" spans="22:24">
      <c r="V112" s="64" t="s">
        <v>82</v>
      </c>
      <c r="W112" s="39"/>
      <c r="X112" s="39"/>
    </row>
    <row r="113" spans="22:24">
      <c r="V113" s="64" t="s">
        <v>83</v>
      </c>
      <c r="W113" s="39"/>
      <c r="X113" s="39"/>
    </row>
    <row r="114" spans="22:24">
      <c r="V114" s="64" t="s">
        <v>84</v>
      </c>
      <c r="W114" s="39"/>
      <c r="X114" s="39"/>
    </row>
    <row r="115" spans="22:24">
      <c r="V115" s="64" t="s">
        <v>85</v>
      </c>
      <c r="W115" s="39"/>
      <c r="X115" s="39"/>
    </row>
    <row r="116" spans="22:24">
      <c r="V116" s="64" t="s">
        <v>86</v>
      </c>
      <c r="W116" s="39"/>
      <c r="X116" s="39"/>
    </row>
    <row r="117" spans="22:24">
      <c r="V117" s="64" t="s">
        <v>87</v>
      </c>
      <c r="W117" s="39"/>
      <c r="X117" s="39"/>
    </row>
    <row r="118" spans="22:24">
      <c r="V118" s="64" t="s">
        <v>88</v>
      </c>
      <c r="W118" s="39"/>
      <c r="X118" s="39"/>
    </row>
    <row r="119" spans="22:24">
      <c r="V119" s="64" t="s">
        <v>89</v>
      </c>
      <c r="W119" s="39"/>
      <c r="X119" s="39"/>
    </row>
    <row r="120" spans="22:24">
      <c r="V120" s="64" t="s">
        <v>90</v>
      </c>
      <c r="W120" s="39"/>
      <c r="X120" s="39"/>
    </row>
    <row r="121" spans="22:24">
      <c r="V121" s="64" t="s">
        <v>91</v>
      </c>
      <c r="W121" s="39"/>
      <c r="X121" s="39"/>
    </row>
    <row r="122" spans="22:24">
      <c r="V122" s="64" t="s">
        <v>92</v>
      </c>
      <c r="W122" s="39"/>
      <c r="X122" s="39"/>
    </row>
    <row r="123" spans="22:24">
      <c r="V123" s="64" t="s">
        <v>93</v>
      </c>
      <c r="W123" s="39"/>
      <c r="X123" s="39"/>
    </row>
    <row r="124" spans="22:24">
      <c r="V124" s="64" t="s">
        <v>94</v>
      </c>
      <c r="W124" s="39"/>
      <c r="X124" s="39"/>
    </row>
    <row r="125" spans="22:24">
      <c r="V125" s="64" t="s">
        <v>95</v>
      </c>
      <c r="W125" s="39"/>
      <c r="X125" s="39"/>
    </row>
    <row r="126" spans="22:24">
      <c r="V126" s="64" t="s">
        <v>96</v>
      </c>
      <c r="W126" s="39"/>
      <c r="X126" s="39"/>
    </row>
    <row r="127" spans="22:24">
      <c r="V127" s="64" t="s">
        <v>97</v>
      </c>
      <c r="W127" s="39"/>
      <c r="X127" s="39"/>
    </row>
    <row r="128" spans="22:24">
      <c r="V128" s="64" t="s">
        <v>98</v>
      </c>
      <c r="W128" s="39"/>
      <c r="X128" s="39"/>
    </row>
    <row r="129" spans="22:24">
      <c r="V129" s="64" t="s">
        <v>99</v>
      </c>
      <c r="W129" s="39"/>
      <c r="X129" s="39"/>
    </row>
    <row r="130" spans="22:24">
      <c r="V130" s="64" t="s">
        <v>100</v>
      </c>
      <c r="W130" s="39"/>
      <c r="X130" s="39"/>
    </row>
    <row r="131" spans="22:24">
      <c r="V131" s="64" t="s">
        <v>101</v>
      </c>
      <c r="W131" s="39"/>
      <c r="X131" s="39"/>
    </row>
    <row r="132" spans="22:24">
      <c r="V132" s="64" t="s">
        <v>102</v>
      </c>
      <c r="W132" s="39"/>
      <c r="X132" s="39"/>
    </row>
    <row r="133" spans="22:24">
      <c r="V133" s="64" t="s">
        <v>103</v>
      </c>
      <c r="W133" s="39"/>
      <c r="X133" s="39"/>
    </row>
    <row r="134" spans="22:24">
      <c r="V134" s="64" t="s">
        <v>104</v>
      </c>
      <c r="W134" s="39"/>
      <c r="X134" s="39"/>
    </row>
    <row r="135" spans="22:24">
      <c r="V135" s="64" t="s">
        <v>105</v>
      </c>
      <c r="W135" s="39"/>
      <c r="X135" s="39"/>
    </row>
    <row r="136" spans="22:24">
      <c r="V136" s="64" t="s">
        <v>106</v>
      </c>
      <c r="W136" s="39"/>
      <c r="X136" s="39"/>
    </row>
    <row r="137" spans="22:24">
      <c r="V137" s="64" t="s">
        <v>107</v>
      </c>
      <c r="W137" s="39"/>
      <c r="X137" s="39"/>
    </row>
    <row r="138" spans="22:24">
      <c r="V138" s="64" t="s">
        <v>108</v>
      </c>
      <c r="W138" s="39"/>
      <c r="X138" s="39"/>
    </row>
    <row r="139" spans="22:24">
      <c r="V139" s="64" t="s">
        <v>109</v>
      </c>
      <c r="W139" s="39"/>
      <c r="X139" s="39"/>
    </row>
    <row r="140" spans="22:24">
      <c r="V140" s="64" t="s">
        <v>110</v>
      </c>
      <c r="W140" s="39"/>
      <c r="X140" s="39"/>
    </row>
    <row r="141" spans="22:24">
      <c r="V141" s="64" t="s">
        <v>111</v>
      </c>
      <c r="X141" s="39"/>
    </row>
    <row r="142" spans="22:24">
      <c r="V142" s="64" t="s">
        <v>112</v>
      </c>
      <c r="X142" s="39"/>
    </row>
    <row r="143" spans="22:24">
      <c r="V143" s="64" t="s">
        <v>113</v>
      </c>
      <c r="X143" s="39"/>
    </row>
  </sheetData>
  <sheetProtection algorithmName="SHA-512" hashValue="0XmQcT53sVlDF0ZQBbqxsyraFY5CjcEOUlEc4tQ7kvAJSlq4xgdfJsQjkXUZzEjVchQXF8Qp/0uAhC8cqop89A==" saltValue="/4VCnVOQQprrsWOl2tDWPA==" spinCount="100000" sheet="1" objects="1" scenarios="1" selectLockedCells="1"/>
  <dataConsolidate/>
  <mergeCells count="7">
    <mergeCell ref="N8:P8"/>
    <mergeCell ref="D6:E6"/>
    <mergeCell ref="D7:E7"/>
    <mergeCell ref="D8:E8"/>
    <mergeCell ref="G8:H8"/>
    <mergeCell ref="K8:L8"/>
    <mergeCell ref="N4:P6"/>
  </mergeCells>
  <conditionalFormatting sqref="V77:V110">
    <cfRule type="expression" dxfId="114" priority="8" stopIfTrue="1">
      <formula>$AY67="YES"</formula>
    </cfRule>
  </conditionalFormatting>
  <conditionalFormatting sqref="V111 V122">
    <cfRule type="expression" dxfId="113" priority="7" stopIfTrue="1">
      <formula>#REF!="YES"</formula>
    </cfRule>
  </conditionalFormatting>
  <conditionalFormatting sqref="V135:V143">
    <cfRule type="expression" dxfId="112" priority="5" stopIfTrue="1">
      <formula>$AY143="YES"</formula>
    </cfRule>
  </conditionalFormatting>
  <conditionalFormatting sqref="V133:V134 V112:V121 V123">
    <cfRule type="expression" dxfId="111" priority="4" stopIfTrue="1">
      <formula>#REF!="YES"</formula>
    </cfRule>
  </conditionalFormatting>
  <conditionalFormatting sqref="V124:V132">
    <cfRule type="expression" dxfId="110" priority="1" stopIfTrue="1">
      <formula>$AY134="YES"</formula>
    </cfRule>
  </conditionalFormatting>
  <dataValidations count="4">
    <dataValidation type="list" allowBlank="1" showInputMessage="1" showErrorMessage="1" sqref="D6:E6">
      <formula1>$W$77:$W$88</formula1>
    </dataValidation>
    <dataValidation type="list" allowBlank="1" showInputMessage="1" showErrorMessage="1" sqref="D7:E7">
      <formula1>$X$77:$X$86</formula1>
    </dataValidation>
    <dataValidation type="list" allowBlank="1" showInputMessage="1" showErrorMessage="1" sqref="D8:E8">
      <formula1>$V$77:$V$143</formula1>
    </dataValidation>
    <dataValidation type="whole" operator="greaterThanOrEqual" allowBlank="1" showErrorMessage="1" errorTitle="Numbers ONLY Please" error="Reported data must be whole numbers equal to or greater than zero. LEAVE BLANK if no data will be reported during the year or enter ZERO (0) to show no activity for the month." sqref="D18:O64">
      <formula1>0</formula1>
    </dataValidation>
  </dataValidations>
  <pageMargins left="0.43" right="0.2" top="0.55000000000000004" bottom="0.44" header="0.2" footer="0.2"/>
  <pageSetup scale="50" orientation="portrait" r:id="rId1"/>
  <headerFooter>
    <oddFooter>&amp;L&amp;F</oddFooter>
  </headerFooter>
  <ignoredErrors>
    <ignoredError sqref="H66:H6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ZZ86"/>
  <sheetViews>
    <sheetView showZeros="0" view="pageBreakPreview" zoomScale="60" zoomScaleNormal="75" workbookViewId="0">
      <selection activeCell="G5" sqref="G5:H5"/>
    </sheetView>
  </sheetViews>
  <sheetFormatPr defaultColWidth="9.109375" defaultRowHeight="14.4"/>
  <cols>
    <col min="1" max="1" width="2.88671875" style="43" customWidth="1"/>
    <col min="2" max="2" width="12" style="43" customWidth="1"/>
    <col min="3" max="3" width="24.33203125" style="43" customWidth="1"/>
    <col min="4" max="4" width="15.44140625" style="43" customWidth="1"/>
    <col min="5" max="5" width="11.6640625" style="43" customWidth="1"/>
    <col min="6" max="6" width="15.5546875" style="43" customWidth="1"/>
    <col min="7" max="7" width="17.88671875" style="43" customWidth="1"/>
    <col min="8" max="8" width="15.44140625" style="43" customWidth="1"/>
    <col min="9" max="9" width="16" style="43" customWidth="1"/>
    <col min="10" max="10" width="13.6640625" style="43" customWidth="1"/>
    <col min="11" max="11" width="26.5546875" style="43" customWidth="1"/>
    <col min="12" max="12" width="20.6640625" style="181" bestFit="1" customWidth="1"/>
    <col min="13" max="13" width="26.6640625" style="43" customWidth="1"/>
    <col min="14" max="14" width="20.6640625" style="43" bestFit="1" customWidth="1"/>
    <col min="15" max="15" width="26.6640625" style="43" customWidth="1"/>
    <col min="16" max="16" width="20.6640625" style="43" bestFit="1" customWidth="1"/>
    <col min="17" max="17" width="26.6640625" style="43" customWidth="1"/>
    <col min="18" max="18" width="20.6640625" style="43" bestFit="1" customWidth="1"/>
    <col min="19" max="19" width="9.109375" style="43" customWidth="1"/>
    <col min="20" max="20" width="24.109375" style="43" hidden="1" customWidth="1"/>
    <col min="21" max="21" width="9.109375" style="43" hidden="1" customWidth="1"/>
    <col min="22" max="22" width="14.44140625" style="43" hidden="1" customWidth="1"/>
    <col min="23" max="23" width="9.109375" style="43" hidden="1" customWidth="1"/>
    <col min="24" max="701" width="9.109375" style="43"/>
    <col min="702" max="702" width="14.5546875" style="43" hidden="1" customWidth="1"/>
    <col min="703" max="16384" width="9.109375" style="43"/>
  </cols>
  <sheetData>
    <row r="2" spans="1:23" ht="22.8">
      <c r="A2" s="46"/>
      <c r="B2" s="65" t="s">
        <v>222</v>
      </c>
      <c r="C2" s="46"/>
      <c r="D2" s="46"/>
      <c r="E2" s="46"/>
      <c r="G2" s="46"/>
      <c r="H2" s="46"/>
      <c r="I2" s="46"/>
    </row>
    <row r="3" spans="1:23" ht="22.8">
      <c r="A3" s="46"/>
      <c r="B3" s="10" t="s">
        <v>46</v>
      </c>
      <c r="C3" s="46"/>
      <c r="D3" s="46"/>
      <c r="E3" s="46"/>
    </row>
    <row r="4" spans="1:23" ht="22.8">
      <c r="A4" s="46"/>
      <c r="B4" s="10"/>
      <c r="C4" s="46"/>
      <c r="D4" s="46"/>
      <c r="E4" s="46"/>
      <c r="F4" s="46"/>
      <c r="G4" s="46"/>
      <c r="H4" s="46"/>
      <c r="I4" s="46"/>
    </row>
    <row r="5" spans="1:23" ht="21.9" customHeight="1">
      <c r="A5" s="187"/>
      <c r="B5" s="188"/>
      <c r="C5" s="189" t="s">
        <v>157</v>
      </c>
      <c r="D5" s="307" t="str">
        <f>'Outputs Monthly'!D6:E6</f>
        <v>Nov</v>
      </c>
      <c r="E5" s="307"/>
      <c r="F5" s="189" t="s">
        <v>24</v>
      </c>
      <c r="G5" s="308" t="str">
        <f>IF(ISBLANK('Outputs Monthly'!G8:H8),"",'Outputs Monthly'!G8:H8)</f>
        <v>Michelle Levar</v>
      </c>
      <c r="H5" s="308"/>
      <c r="I5" s="239"/>
      <c r="J5" s="190"/>
      <c r="K5" s="190"/>
      <c r="L5" s="191"/>
      <c r="M5" s="190"/>
      <c r="N5" s="190"/>
      <c r="O5" s="190"/>
      <c r="P5" s="190"/>
      <c r="Q5" s="190"/>
      <c r="R5" s="190"/>
    </row>
    <row r="6" spans="1:23" ht="21.9" customHeight="1">
      <c r="A6" s="187"/>
      <c r="B6" s="188"/>
      <c r="C6" s="189" t="s">
        <v>22</v>
      </c>
      <c r="D6" s="307">
        <f>'Outputs Monthly'!D7:E7</f>
        <v>1</v>
      </c>
      <c r="E6" s="307"/>
      <c r="F6" s="192" t="s">
        <v>44</v>
      </c>
      <c r="G6" s="309" t="str">
        <f>IF(ISBLANK('Outputs Monthly'!K8:L8),"",'Outputs Monthly'!K8)</f>
        <v>321-633-7782</v>
      </c>
      <c r="H6" s="309"/>
      <c r="I6" s="239"/>
      <c r="J6" s="190"/>
      <c r="K6" s="190"/>
      <c r="L6" s="191"/>
      <c r="M6" s="190"/>
      <c r="N6" s="190"/>
      <c r="O6" s="190"/>
      <c r="P6" s="190"/>
      <c r="Q6" s="190"/>
      <c r="R6" s="190"/>
    </row>
    <row r="7" spans="1:23" ht="21.9" customHeight="1">
      <c r="A7" s="187"/>
      <c r="B7" s="188"/>
      <c r="C7" s="189" t="s">
        <v>23</v>
      </c>
      <c r="D7" s="307" t="str">
        <f>'Outputs Monthly'!D8:E8</f>
        <v>Brevard</v>
      </c>
      <c r="E7" s="307"/>
      <c r="F7" s="193" t="s">
        <v>25</v>
      </c>
      <c r="G7" s="305" t="str">
        <f>IF(ISBLANK('Outputs Monthly'!N8:P8),"",'Outputs Monthly'!N8)</f>
        <v>kim.reynolds@brevardclerk.us</v>
      </c>
      <c r="H7" s="306"/>
      <c r="I7" s="306"/>
      <c r="J7" s="190"/>
      <c r="K7" s="190"/>
      <c r="L7" s="191"/>
      <c r="M7" s="190"/>
      <c r="N7" s="190"/>
      <c r="O7" s="190"/>
      <c r="P7" s="190"/>
      <c r="Q7" s="190"/>
      <c r="R7" s="190"/>
    </row>
    <row r="8" spans="1:23" ht="15.6">
      <c r="A8" s="190"/>
      <c r="B8" s="190"/>
      <c r="C8" s="190"/>
      <c r="D8" s="190"/>
      <c r="E8" s="190"/>
      <c r="F8" s="190"/>
      <c r="G8" s="190"/>
      <c r="H8" s="190"/>
      <c r="I8" s="190"/>
      <c r="J8" s="190"/>
      <c r="K8" s="190"/>
      <c r="L8" s="191"/>
      <c r="M8" s="190"/>
      <c r="N8" s="190"/>
      <c r="O8" s="190"/>
      <c r="P8" s="190"/>
      <c r="Q8" s="190"/>
      <c r="R8" s="190"/>
    </row>
    <row r="9" spans="1:23" ht="18.75" customHeight="1" thickBot="1">
      <c r="A9" s="2" t="s">
        <v>142</v>
      </c>
      <c r="B9" s="194"/>
      <c r="C9" s="195"/>
      <c r="D9" s="194"/>
      <c r="E9" s="194"/>
      <c r="F9" s="194"/>
      <c r="G9" s="194"/>
      <c r="H9" s="194"/>
      <c r="I9" s="194"/>
      <c r="J9" s="194"/>
      <c r="K9" s="194"/>
      <c r="L9" s="196"/>
      <c r="M9" s="190"/>
      <c r="N9" s="190"/>
      <c r="O9" s="190"/>
      <c r="P9" s="190"/>
      <c r="Q9" s="190"/>
      <c r="R9" s="190"/>
    </row>
    <row r="10" spans="1:23" ht="29.1" customHeight="1" thickTop="1">
      <c r="A10" s="197"/>
      <c r="B10" s="197"/>
      <c r="C10" s="197"/>
      <c r="D10" s="303" t="s">
        <v>140</v>
      </c>
      <c r="E10" s="301" t="s">
        <v>207</v>
      </c>
      <c r="F10" s="244" t="s">
        <v>223</v>
      </c>
      <c r="G10" s="244" t="s">
        <v>224</v>
      </c>
      <c r="H10" s="244" t="s">
        <v>225</v>
      </c>
      <c r="I10" s="244" t="s">
        <v>226</v>
      </c>
      <c r="J10" s="245"/>
      <c r="K10" s="283" t="str">
        <f>F10</f>
        <v>10/1/16 - 12/31/16</v>
      </c>
      <c r="L10" s="284"/>
      <c r="M10" s="283" t="str">
        <f>G10</f>
        <v>1/1/17 - 3/31/17</v>
      </c>
      <c r="N10" s="284"/>
      <c r="O10" s="283" t="str">
        <f>H10</f>
        <v>4/1/17 - 6/30/17</v>
      </c>
      <c r="P10" s="284"/>
      <c r="Q10" s="283" t="str">
        <f>I10</f>
        <v>7/1/17 - 9/30/17</v>
      </c>
      <c r="R10" s="285"/>
      <c r="T10" s="102"/>
    </row>
    <row r="11" spans="1:23" ht="47.4" thickBot="1">
      <c r="A11" s="206" t="s">
        <v>1</v>
      </c>
      <c r="B11" s="295" t="s">
        <v>2</v>
      </c>
      <c r="C11" s="296"/>
      <c r="D11" s="304"/>
      <c r="E11" s="302"/>
      <c r="F11" s="198" t="s">
        <v>146</v>
      </c>
      <c r="G11" s="198" t="s">
        <v>147</v>
      </c>
      <c r="H11" s="198" t="s">
        <v>148</v>
      </c>
      <c r="I11" s="198" t="s">
        <v>149</v>
      </c>
      <c r="J11" s="199" t="s">
        <v>3</v>
      </c>
      <c r="K11" s="200" t="s">
        <v>134</v>
      </c>
      <c r="L11" s="201" t="s">
        <v>203</v>
      </c>
      <c r="M11" s="200" t="s">
        <v>134</v>
      </c>
      <c r="N11" s="201" t="s">
        <v>203</v>
      </c>
      <c r="O11" s="200" t="s">
        <v>134</v>
      </c>
      <c r="P11" s="201" t="s">
        <v>203</v>
      </c>
      <c r="Q11" s="243" t="s">
        <v>134</v>
      </c>
      <c r="R11" s="246" t="s">
        <v>203</v>
      </c>
      <c r="T11" s="102">
        <v>1</v>
      </c>
    </row>
    <row r="12" spans="1:23" ht="29.1" customHeight="1" thickBot="1">
      <c r="A12" s="292" t="s">
        <v>4</v>
      </c>
      <c r="B12" s="292"/>
      <c r="C12" s="202" t="s">
        <v>5</v>
      </c>
      <c r="D12" s="286">
        <v>0.8</v>
      </c>
      <c r="E12" s="289">
        <v>2</v>
      </c>
      <c r="F12" s="67">
        <f>'Outputs Monthly'!D18+'Outputs Monthly'!D22+'Outputs Monthly'!D26</f>
        <v>1238</v>
      </c>
      <c r="G12" s="67">
        <f>'Outputs Monthly'!D30+'Outputs Monthly'!D34+'Outputs Monthly'!D38</f>
        <v>0</v>
      </c>
      <c r="H12" s="67">
        <f>'Outputs Monthly'!D42+'Outputs Monthly'!D46+'Outputs Monthly'!D50</f>
        <v>0</v>
      </c>
      <c r="I12" s="67">
        <f>'Outputs Monthly'!D54+'Outputs Monthly'!D58+'Outputs Monthly'!D62</f>
        <v>0</v>
      </c>
      <c r="J12" s="242">
        <f>SUM(F12:I12)</f>
        <v>1238</v>
      </c>
      <c r="K12" s="271"/>
      <c r="L12" s="274"/>
      <c r="M12" s="271"/>
      <c r="N12" s="274"/>
      <c r="O12" s="271"/>
      <c r="P12" s="274"/>
      <c r="Q12" s="271"/>
      <c r="R12" s="277"/>
    </row>
    <row r="13" spans="1:23" ht="29.1" customHeight="1" thickBot="1">
      <c r="A13" s="292"/>
      <c r="B13" s="292"/>
      <c r="C13" s="202" t="s">
        <v>204</v>
      </c>
      <c r="D13" s="287"/>
      <c r="E13" s="290"/>
      <c r="F13" s="1">
        <v>1218</v>
      </c>
      <c r="G13" s="1"/>
      <c r="H13" s="1"/>
      <c r="I13" s="30"/>
      <c r="J13" s="242">
        <f t="shared" ref="J13:J41" si="0">SUM(F13:I13)</f>
        <v>1218</v>
      </c>
      <c r="K13" s="272"/>
      <c r="L13" s="275"/>
      <c r="M13" s="272"/>
      <c r="N13" s="275"/>
      <c r="O13" s="272"/>
      <c r="P13" s="275"/>
      <c r="Q13" s="272"/>
      <c r="R13" s="278"/>
      <c r="T13" s="105" t="s">
        <v>197</v>
      </c>
      <c r="U13" s="107"/>
      <c r="V13" s="107"/>
      <c r="W13" s="107"/>
    </row>
    <row r="14" spans="1:23" ht="29.1" customHeight="1" thickBot="1">
      <c r="A14" s="292"/>
      <c r="B14" s="292"/>
      <c r="C14" s="202" t="s">
        <v>6</v>
      </c>
      <c r="D14" s="288"/>
      <c r="E14" s="291"/>
      <c r="F14" s="4">
        <f>F13/F12</f>
        <v>0.98384491114701134</v>
      </c>
      <c r="G14" s="4" t="e">
        <f>G13/G12</f>
        <v>#DIV/0!</v>
      </c>
      <c r="H14" s="4" t="e">
        <f>H13/H12</f>
        <v>#DIV/0!</v>
      </c>
      <c r="I14" s="4" t="e">
        <f>I13/I12</f>
        <v>#DIV/0!</v>
      </c>
      <c r="J14" s="34">
        <f>J13/J12</f>
        <v>0.98384491114701134</v>
      </c>
      <c r="K14" s="280"/>
      <c r="L14" s="281"/>
      <c r="M14" s="280"/>
      <c r="N14" s="281"/>
      <c r="O14" s="280"/>
      <c r="P14" s="281"/>
      <c r="Q14" s="280"/>
      <c r="R14" s="282"/>
      <c r="T14" s="105" t="s">
        <v>198</v>
      </c>
      <c r="U14" s="107"/>
      <c r="V14" s="107"/>
      <c r="W14" s="107"/>
    </row>
    <row r="15" spans="1:23" ht="29.1" customHeight="1" thickBot="1">
      <c r="A15" s="292" t="s">
        <v>7</v>
      </c>
      <c r="B15" s="292"/>
      <c r="C15" s="202" t="s">
        <v>5</v>
      </c>
      <c r="D15" s="286">
        <v>0.8</v>
      </c>
      <c r="E15" s="289">
        <v>3</v>
      </c>
      <c r="F15" s="69">
        <f>'Outputs Monthly'!E18+'Outputs Monthly'!E22+'Outputs Monthly'!E26</f>
        <v>1542</v>
      </c>
      <c r="G15" s="67">
        <f>'Outputs Monthly'!E30+'Outputs Monthly'!E34+'Outputs Monthly'!E38</f>
        <v>0</v>
      </c>
      <c r="H15" s="69">
        <f>'Outputs Monthly'!E42+'Outputs Monthly'!E46+'Outputs Monthly'!E50</f>
        <v>0</v>
      </c>
      <c r="I15" s="70">
        <f>'Outputs Monthly'!E54+'Outputs Monthly'!E58+'Outputs Monthly'!E62</f>
        <v>0</v>
      </c>
      <c r="J15" s="242">
        <f t="shared" si="0"/>
        <v>1542</v>
      </c>
      <c r="K15" s="271"/>
      <c r="L15" s="274"/>
      <c r="M15" s="271"/>
      <c r="N15" s="274"/>
      <c r="O15" s="271"/>
      <c r="P15" s="274"/>
      <c r="Q15" s="271"/>
      <c r="R15" s="277"/>
      <c r="T15" s="105" t="s">
        <v>199</v>
      </c>
      <c r="U15" s="107"/>
      <c r="V15" s="107"/>
      <c r="W15" s="107"/>
    </row>
    <row r="16" spans="1:23" ht="29.1" customHeight="1" thickBot="1">
      <c r="A16" s="292"/>
      <c r="B16" s="292"/>
      <c r="C16" s="202" t="s">
        <v>205</v>
      </c>
      <c r="D16" s="287"/>
      <c r="E16" s="290"/>
      <c r="F16" s="1">
        <v>1486</v>
      </c>
      <c r="G16" s="1"/>
      <c r="H16" s="1"/>
      <c r="I16" s="30"/>
      <c r="J16" s="242">
        <f t="shared" si="0"/>
        <v>1486</v>
      </c>
      <c r="K16" s="272"/>
      <c r="L16" s="275"/>
      <c r="M16" s="272"/>
      <c r="N16" s="275"/>
      <c r="O16" s="272"/>
      <c r="P16" s="275"/>
      <c r="Q16" s="272"/>
      <c r="R16" s="278"/>
      <c r="T16" s="105" t="s">
        <v>200</v>
      </c>
      <c r="U16" s="107"/>
      <c r="V16" s="107"/>
      <c r="W16" s="107"/>
    </row>
    <row r="17" spans="1:702" ht="29.1" customHeight="1" thickBot="1">
      <c r="A17" s="292"/>
      <c r="B17" s="292"/>
      <c r="C17" s="202" t="s">
        <v>6</v>
      </c>
      <c r="D17" s="288"/>
      <c r="E17" s="291"/>
      <c r="F17" s="4">
        <f>F16/F15</f>
        <v>0.96368352788586253</v>
      </c>
      <c r="G17" s="4" t="e">
        <f>G16/G15</f>
        <v>#DIV/0!</v>
      </c>
      <c r="H17" s="4" t="e">
        <f>H16/H15</f>
        <v>#DIV/0!</v>
      </c>
      <c r="I17" s="4" t="e">
        <f>I16/I15</f>
        <v>#DIV/0!</v>
      </c>
      <c r="J17" s="34">
        <f>J16/J15</f>
        <v>0.96368352788586253</v>
      </c>
      <c r="K17" s="280"/>
      <c r="L17" s="281"/>
      <c r="M17" s="280"/>
      <c r="N17" s="281"/>
      <c r="O17" s="280"/>
      <c r="P17" s="281"/>
      <c r="Q17" s="280"/>
      <c r="R17" s="282"/>
      <c r="T17" s="105" t="s">
        <v>201</v>
      </c>
      <c r="U17" s="107"/>
      <c r="V17" s="107"/>
      <c r="W17" s="107"/>
    </row>
    <row r="18" spans="1:702" ht="29.1" customHeight="1" thickBot="1">
      <c r="A18" s="292" t="s">
        <v>8</v>
      </c>
      <c r="B18" s="292"/>
      <c r="C18" s="202" t="s">
        <v>9</v>
      </c>
      <c r="D18" s="286">
        <v>0.8</v>
      </c>
      <c r="E18" s="289">
        <v>2</v>
      </c>
      <c r="F18" s="69">
        <f>'Outputs Monthly'!F18+'Outputs Monthly'!F22+'Outputs Monthly'!F26</f>
        <v>307</v>
      </c>
      <c r="G18" s="69">
        <f>'Outputs Monthly'!F30+'Outputs Monthly'!F34+'Outputs Monthly'!F38</f>
        <v>0</v>
      </c>
      <c r="H18" s="69">
        <f>'Outputs Monthly'!F42+'Outputs Monthly'!F46+'Outputs Monthly'!F50</f>
        <v>0</v>
      </c>
      <c r="I18" s="70">
        <f>'Outputs Monthly'!F54+'Outputs Monthly'!F58+'Outputs Monthly'!F62</f>
        <v>0</v>
      </c>
      <c r="J18" s="242">
        <f t="shared" si="0"/>
        <v>307</v>
      </c>
      <c r="K18" s="271"/>
      <c r="L18" s="274"/>
      <c r="M18" s="271"/>
      <c r="N18" s="274"/>
      <c r="O18" s="271"/>
      <c r="P18" s="274"/>
      <c r="Q18" s="271"/>
      <c r="R18" s="277"/>
      <c r="T18" s="105"/>
      <c r="U18" s="107"/>
      <c r="V18" s="107"/>
      <c r="W18" s="107"/>
    </row>
    <row r="19" spans="1:702" ht="29.1" customHeight="1" thickBot="1">
      <c r="A19" s="292"/>
      <c r="B19" s="292"/>
      <c r="C19" s="202" t="s">
        <v>204</v>
      </c>
      <c r="D19" s="287"/>
      <c r="E19" s="290"/>
      <c r="F19" s="1">
        <v>289</v>
      </c>
      <c r="G19" s="1"/>
      <c r="H19" s="1"/>
      <c r="I19" s="30"/>
      <c r="J19" s="242">
        <f t="shared" si="0"/>
        <v>289</v>
      </c>
      <c r="K19" s="272"/>
      <c r="L19" s="275"/>
      <c r="M19" s="272"/>
      <c r="N19" s="275"/>
      <c r="O19" s="272"/>
      <c r="P19" s="275"/>
      <c r="Q19" s="272"/>
      <c r="R19" s="278"/>
      <c r="T19" s="105"/>
      <c r="U19" s="107"/>
      <c r="V19" s="107"/>
      <c r="W19" s="107"/>
    </row>
    <row r="20" spans="1:702" ht="29.1" customHeight="1" thickBot="1">
      <c r="A20" s="292"/>
      <c r="B20" s="292"/>
      <c r="C20" s="202" t="s">
        <v>6</v>
      </c>
      <c r="D20" s="288"/>
      <c r="E20" s="291"/>
      <c r="F20" s="4">
        <f>F19/F18</f>
        <v>0.94136807817589574</v>
      </c>
      <c r="G20" s="4" t="e">
        <f>G19/G18</f>
        <v>#DIV/0!</v>
      </c>
      <c r="H20" s="4" t="e">
        <f>H19/H18</f>
        <v>#DIV/0!</v>
      </c>
      <c r="I20" s="4" t="e">
        <f>I19/I18</f>
        <v>#DIV/0!</v>
      </c>
      <c r="J20" s="34">
        <f>J19/J18</f>
        <v>0.94136807817589574</v>
      </c>
      <c r="K20" s="280"/>
      <c r="L20" s="281"/>
      <c r="M20" s="280"/>
      <c r="N20" s="281"/>
      <c r="O20" s="280"/>
      <c r="P20" s="281"/>
      <c r="Q20" s="280"/>
      <c r="R20" s="282"/>
      <c r="T20" s="105"/>
      <c r="U20" s="107"/>
      <c r="V20" s="107"/>
      <c r="W20" s="107"/>
      <c r="ZZ20" s="184" t="s">
        <v>194</v>
      </c>
    </row>
    <row r="21" spans="1:702" ht="29.1" customHeight="1" thickBot="1">
      <c r="A21" s="292" t="s">
        <v>10</v>
      </c>
      <c r="B21" s="292"/>
      <c r="C21" s="202" t="s">
        <v>11</v>
      </c>
      <c r="D21" s="286">
        <v>0.8</v>
      </c>
      <c r="E21" s="289">
        <v>3</v>
      </c>
      <c r="F21" s="67">
        <f>'Outputs Monthly'!G18+'Outputs Monthly'!G22+'Outputs Monthly'!G26</f>
        <v>990</v>
      </c>
      <c r="G21" s="67">
        <f>'Outputs Monthly'!G30+'Outputs Monthly'!G34+'Outputs Monthly'!G38</f>
        <v>0</v>
      </c>
      <c r="H21" s="67">
        <f>'Outputs Monthly'!G42+'Outputs Monthly'!G46+'Outputs Monthly'!G50</f>
        <v>0</v>
      </c>
      <c r="I21" s="68">
        <f>'Outputs Monthly'!G54+'Outputs Monthly'!G58+'Outputs Monthly'!G62</f>
        <v>0</v>
      </c>
      <c r="J21" s="242">
        <f t="shared" si="0"/>
        <v>990</v>
      </c>
      <c r="K21" s="271"/>
      <c r="L21" s="274"/>
      <c r="M21" s="271"/>
      <c r="N21" s="274"/>
      <c r="O21" s="271"/>
      <c r="P21" s="274"/>
      <c r="Q21" s="271"/>
      <c r="R21" s="277"/>
      <c r="T21" s="105"/>
      <c r="U21" s="107"/>
      <c r="V21" s="107"/>
      <c r="W21" s="107"/>
    </row>
    <row r="22" spans="1:702" ht="29.1" customHeight="1" thickBot="1">
      <c r="A22" s="292"/>
      <c r="B22" s="292"/>
      <c r="C22" s="202" t="s">
        <v>205</v>
      </c>
      <c r="D22" s="287"/>
      <c r="E22" s="290"/>
      <c r="F22" s="1">
        <v>905</v>
      </c>
      <c r="G22" s="1"/>
      <c r="H22" s="1"/>
      <c r="I22" s="30"/>
      <c r="J22" s="242">
        <f t="shared" si="0"/>
        <v>905</v>
      </c>
      <c r="K22" s="272"/>
      <c r="L22" s="275"/>
      <c r="M22" s="272"/>
      <c r="N22" s="275"/>
      <c r="O22" s="272"/>
      <c r="P22" s="275"/>
      <c r="Q22" s="272"/>
      <c r="R22" s="278"/>
      <c r="T22" s="105"/>
      <c r="U22" s="106"/>
      <c r="V22" s="106"/>
    </row>
    <row r="23" spans="1:702" ht="29.1" customHeight="1" thickBot="1">
      <c r="A23" s="292"/>
      <c r="B23" s="292"/>
      <c r="C23" s="202" t="s">
        <v>6</v>
      </c>
      <c r="D23" s="288"/>
      <c r="E23" s="291"/>
      <c r="F23" s="4">
        <f>F22/F21</f>
        <v>0.91414141414141414</v>
      </c>
      <c r="G23" s="4" t="e">
        <f>G22/G21</f>
        <v>#DIV/0!</v>
      </c>
      <c r="H23" s="4" t="e">
        <f>H22/H21</f>
        <v>#DIV/0!</v>
      </c>
      <c r="I23" s="4" t="e">
        <f>I22/I21</f>
        <v>#DIV/0!</v>
      </c>
      <c r="J23" s="34">
        <f>J22/J21</f>
        <v>0.91414141414141414</v>
      </c>
      <c r="K23" s="280"/>
      <c r="L23" s="281"/>
      <c r="M23" s="280"/>
      <c r="N23" s="281"/>
      <c r="O23" s="280"/>
      <c r="P23" s="281"/>
      <c r="Q23" s="280"/>
      <c r="R23" s="282"/>
      <c r="T23" s="105"/>
    </row>
    <row r="24" spans="1:702" ht="29.1" customHeight="1" thickBot="1">
      <c r="A24" s="206" t="s">
        <v>12</v>
      </c>
      <c r="B24" s="295" t="s">
        <v>13</v>
      </c>
      <c r="C24" s="296"/>
      <c r="D24" s="3"/>
      <c r="E24" s="3"/>
      <c r="F24" s="3"/>
      <c r="G24" s="3"/>
      <c r="H24" s="3"/>
      <c r="I24" s="5"/>
      <c r="J24" s="35"/>
      <c r="L24" s="43"/>
      <c r="Q24" s="251"/>
      <c r="R24" s="252"/>
      <c r="T24" s="105"/>
    </row>
    <row r="25" spans="1:702" ht="29.1" customHeight="1" thickBot="1">
      <c r="A25" s="292" t="s">
        <v>14</v>
      </c>
      <c r="B25" s="292"/>
      <c r="C25" s="202" t="s">
        <v>15</v>
      </c>
      <c r="D25" s="286">
        <v>0.8</v>
      </c>
      <c r="E25" s="289">
        <v>2</v>
      </c>
      <c r="F25" s="69">
        <f>'Outputs Monthly'!J18+'Outputs Monthly'!J22+'Outputs Monthly'!J26</f>
        <v>505</v>
      </c>
      <c r="G25" s="69">
        <f>'Outputs Monthly'!J30+'Outputs Monthly'!J34+'Outputs Monthly'!J38</f>
        <v>0</v>
      </c>
      <c r="H25" s="69">
        <f>'Outputs Monthly'!J42+'Outputs Monthly'!J46+'Outputs Monthly'!J50</f>
        <v>0</v>
      </c>
      <c r="I25" s="70">
        <f>'Outputs Monthly'!J54+'Outputs Monthly'!J58+'Outputs Monthly'!J62</f>
        <v>0</v>
      </c>
      <c r="J25" s="242">
        <f t="shared" si="0"/>
        <v>505</v>
      </c>
      <c r="K25" s="271"/>
      <c r="L25" s="274"/>
      <c r="M25" s="271"/>
      <c r="N25" s="274"/>
      <c r="O25" s="271"/>
      <c r="P25" s="274"/>
      <c r="Q25" s="271"/>
      <c r="R25" s="277"/>
      <c r="T25" s="106"/>
    </row>
    <row r="26" spans="1:702" ht="29.1" customHeight="1" thickBot="1">
      <c r="A26" s="292"/>
      <c r="B26" s="292"/>
      <c r="C26" s="202" t="s">
        <v>204</v>
      </c>
      <c r="D26" s="287"/>
      <c r="E26" s="290"/>
      <c r="F26" s="1">
        <v>462</v>
      </c>
      <c r="G26" s="1"/>
      <c r="H26" s="1"/>
      <c r="I26" s="30"/>
      <c r="J26" s="242">
        <f t="shared" si="0"/>
        <v>462</v>
      </c>
      <c r="K26" s="272"/>
      <c r="L26" s="275"/>
      <c r="M26" s="272"/>
      <c r="N26" s="275"/>
      <c r="O26" s="272"/>
      <c r="P26" s="275"/>
      <c r="Q26" s="272"/>
      <c r="R26" s="278"/>
    </row>
    <row r="27" spans="1:702" ht="29.1" customHeight="1" thickBot="1">
      <c r="A27" s="292"/>
      <c r="B27" s="292"/>
      <c r="C27" s="202" t="s">
        <v>6</v>
      </c>
      <c r="D27" s="288"/>
      <c r="E27" s="291"/>
      <c r="F27" s="4">
        <f>F26/F25</f>
        <v>0.91485148514851489</v>
      </c>
      <c r="G27" s="4" t="e">
        <f>G26/G25</f>
        <v>#DIV/0!</v>
      </c>
      <c r="H27" s="4" t="e">
        <f>H26/H25</f>
        <v>#DIV/0!</v>
      </c>
      <c r="I27" s="4" t="e">
        <f>I26/I25</f>
        <v>#DIV/0!</v>
      </c>
      <c r="J27" s="34">
        <f>J26/J25</f>
        <v>0.91485148514851489</v>
      </c>
      <c r="K27" s="280"/>
      <c r="L27" s="281"/>
      <c r="M27" s="280"/>
      <c r="N27" s="281"/>
      <c r="O27" s="280"/>
      <c r="P27" s="281"/>
      <c r="Q27" s="280"/>
      <c r="R27" s="282"/>
    </row>
    <row r="28" spans="1:702" ht="29.1" customHeight="1" thickBot="1">
      <c r="A28" s="292" t="s">
        <v>16</v>
      </c>
      <c r="B28" s="292"/>
      <c r="C28" s="202" t="s">
        <v>15</v>
      </c>
      <c r="D28" s="286">
        <v>0.8</v>
      </c>
      <c r="E28" s="289">
        <v>2</v>
      </c>
      <c r="F28" s="69">
        <f>'Outputs Monthly'!K18+'Outputs Monthly'!K22+'Outputs Monthly'!K26</f>
        <v>1335</v>
      </c>
      <c r="G28" s="69">
        <f>'Outputs Monthly'!K30+'Outputs Monthly'!K34+'Outputs Monthly'!K38</f>
        <v>0</v>
      </c>
      <c r="H28" s="69">
        <f>'Outputs Monthly'!K42+'Outputs Monthly'!K46+'Outputs Monthly'!K50</f>
        <v>0</v>
      </c>
      <c r="I28" s="70">
        <f>'Outputs Monthly'!K54+'Outputs Monthly'!K58+'Outputs Monthly'!K62</f>
        <v>0</v>
      </c>
      <c r="J28" s="242">
        <f t="shared" si="0"/>
        <v>1335</v>
      </c>
      <c r="K28" s="271"/>
      <c r="L28" s="274"/>
      <c r="M28" s="271"/>
      <c r="N28" s="274"/>
      <c r="O28" s="271"/>
      <c r="P28" s="274"/>
      <c r="Q28" s="271"/>
      <c r="R28" s="277"/>
    </row>
    <row r="29" spans="1:702" ht="29.1" customHeight="1" thickBot="1">
      <c r="A29" s="292"/>
      <c r="B29" s="292"/>
      <c r="C29" s="202" t="s">
        <v>204</v>
      </c>
      <c r="D29" s="287"/>
      <c r="E29" s="290"/>
      <c r="F29" s="1">
        <v>1277</v>
      </c>
      <c r="G29" s="1"/>
      <c r="H29" s="1"/>
      <c r="I29" s="30"/>
      <c r="J29" s="242">
        <f t="shared" si="0"/>
        <v>1277</v>
      </c>
      <c r="K29" s="272"/>
      <c r="L29" s="275"/>
      <c r="M29" s="272"/>
      <c r="N29" s="275"/>
      <c r="O29" s="272"/>
      <c r="P29" s="275"/>
      <c r="Q29" s="272"/>
      <c r="R29" s="278"/>
    </row>
    <row r="30" spans="1:702" ht="29.1" customHeight="1" thickBot="1">
      <c r="A30" s="292"/>
      <c r="B30" s="292"/>
      <c r="C30" s="202" t="s">
        <v>6</v>
      </c>
      <c r="D30" s="288"/>
      <c r="E30" s="291"/>
      <c r="F30" s="4">
        <f>F29/F28</f>
        <v>0.9565543071161049</v>
      </c>
      <c r="G30" s="4" t="e">
        <f>G29/G28</f>
        <v>#DIV/0!</v>
      </c>
      <c r="H30" s="4" t="e">
        <f>H29/H28</f>
        <v>#DIV/0!</v>
      </c>
      <c r="I30" s="4" t="e">
        <f>I29/I28</f>
        <v>#DIV/0!</v>
      </c>
      <c r="J30" s="34">
        <f>J29/J28</f>
        <v>0.9565543071161049</v>
      </c>
      <c r="K30" s="280"/>
      <c r="L30" s="281"/>
      <c r="M30" s="280"/>
      <c r="N30" s="281"/>
      <c r="O30" s="280"/>
      <c r="P30" s="281"/>
      <c r="Q30" s="280"/>
      <c r="R30" s="282"/>
    </row>
    <row r="31" spans="1:702" ht="29.1" customHeight="1" thickBot="1">
      <c r="A31" s="292" t="s">
        <v>10</v>
      </c>
      <c r="B31" s="292"/>
      <c r="C31" s="202" t="s">
        <v>11</v>
      </c>
      <c r="D31" s="286">
        <v>0.8</v>
      </c>
      <c r="E31" s="289">
        <v>4</v>
      </c>
      <c r="F31" s="69">
        <f>'Outputs Monthly'!L18+'Outputs Monthly'!L22+'Outputs Monthly'!L26</f>
        <v>5531</v>
      </c>
      <c r="G31" s="69">
        <f>'Outputs Monthly'!L30+'Outputs Monthly'!L34+'Outputs Monthly'!L38</f>
        <v>0</v>
      </c>
      <c r="H31" s="69">
        <f>'Outputs Monthly'!L42+'Outputs Monthly'!L46+'Outputs Monthly'!L50</f>
        <v>0</v>
      </c>
      <c r="I31" s="70">
        <f>'Outputs Monthly'!L54+'Outputs Monthly'!L58+'Outputs Monthly'!L62</f>
        <v>0</v>
      </c>
      <c r="J31" s="242">
        <f t="shared" si="0"/>
        <v>5531</v>
      </c>
      <c r="K31" s="271"/>
      <c r="L31" s="274"/>
      <c r="M31" s="271"/>
      <c r="N31" s="274"/>
      <c r="O31" s="271"/>
      <c r="P31" s="274"/>
      <c r="Q31" s="271"/>
      <c r="R31" s="277"/>
    </row>
    <row r="32" spans="1:702" ht="29.1" customHeight="1" thickBot="1">
      <c r="A32" s="292"/>
      <c r="B32" s="292"/>
      <c r="C32" s="202" t="s">
        <v>206</v>
      </c>
      <c r="D32" s="287"/>
      <c r="E32" s="290"/>
      <c r="F32" s="1">
        <v>5128</v>
      </c>
      <c r="G32" s="1"/>
      <c r="H32" s="1"/>
      <c r="I32" s="30"/>
      <c r="J32" s="242">
        <f t="shared" si="0"/>
        <v>5128</v>
      </c>
      <c r="K32" s="272"/>
      <c r="L32" s="275"/>
      <c r="M32" s="272"/>
      <c r="N32" s="275"/>
      <c r="O32" s="272"/>
      <c r="P32" s="275"/>
      <c r="Q32" s="272"/>
      <c r="R32" s="278"/>
    </row>
    <row r="33" spans="1:18" ht="29.1" customHeight="1" thickBot="1">
      <c r="A33" s="292"/>
      <c r="B33" s="292"/>
      <c r="C33" s="202" t="s">
        <v>6</v>
      </c>
      <c r="D33" s="288"/>
      <c r="E33" s="291"/>
      <c r="F33" s="4">
        <f>F32/F31</f>
        <v>0.92713794973784125</v>
      </c>
      <c r="G33" s="4" t="e">
        <f>G32/G31</f>
        <v>#DIV/0!</v>
      </c>
      <c r="H33" s="4" t="e">
        <f>H32/H31</f>
        <v>#DIV/0!</v>
      </c>
      <c r="I33" s="4" t="e">
        <f>I32/I31</f>
        <v>#DIV/0!</v>
      </c>
      <c r="J33" s="34">
        <f>J32/J31</f>
        <v>0.92713794973784125</v>
      </c>
      <c r="K33" s="280"/>
      <c r="L33" s="281"/>
      <c r="M33" s="280"/>
      <c r="N33" s="281"/>
      <c r="O33" s="280"/>
      <c r="P33" s="281"/>
      <c r="Q33" s="280"/>
      <c r="R33" s="282"/>
    </row>
    <row r="34" spans="1:18" ht="29.1" customHeight="1" thickBot="1">
      <c r="A34" s="292" t="s">
        <v>17</v>
      </c>
      <c r="B34" s="292"/>
      <c r="C34" s="202" t="s">
        <v>15</v>
      </c>
      <c r="D34" s="286">
        <v>0.8</v>
      </c>
      <c r="E34" s="289">
        <v>2</v>
      </c>
      <c r="F34" s="69">
        <f>'Outputs Monthly'!M18+'Outputs Monthly'!M22+'Outputs Monthly'!M26</f>
        <v>764</v>
      </c>
      <c r="G34" s="69">
        <f>'Outputs Monthly'!M30+'Outputs Monthly'!M34+'Outputs Monthly'!M38</f>
        <v>0</v>
      </c>
      <c r="H34" s="69">
        <f>'Outputs Monthly'!M42+'Outputs Monthly'!M46+'Outputs Monthly'!M50</f>
        <v>0</v>
      </c>
      <c r="I34" s="70">
        <f>'Outputs Monthly'!M54+'Outputs Monthly'!M58+'Outputs Monthly'!M62</f>
        <v>0</v>
      </c>
      <c r="J34" s="242">
        <f t="shared" si="0"/>
        <v>764</v>
      </c>
      <c r="K34" s="271"/>
      <c r="L34" s="274"/>
      <c r="M34" s="271"/>
      <c r="N34" s="274"/>
      <c r="O34" s="271"/>
      <c r="P34" s="274"/>
      <c r="Q34" s="271"/>
      <c r="R34" s="277"/>
    </row>
    <row r="35" spans="1:18" ht="29.1" customHeight="1" thickBot="1">
      <c r="A35" s="292"/>
      <c r="B35" s="292"/>
      <c r="C35" s="202" t="s">
        <v>204</v>
      </c>
      <c r="D35" s="287"/>
      <c r="E35" s="290"/>
      <c r="F35" s="1">
        <v>733</v>
      </c>
      <c r="G35" s="1"/>
      <c r="H35" s="1"/>
      <c r="I35" s="30"/>
      <c r="J35" s="242">
        <f t="shared" si="0"/>
        <v>733</v>
      </c>
      <c r="K35" s="272"/>
      <c r="L35" s="275"/>
      <c r="M35" s="272"/>
      <c r="N35" s="275"/>
      <c r="O35" s="272"/>
      <c r="P35" s="275"/>
      <c r="Q35" s="272"/>
      <c r="R35" s="278"/>
    </row>
    <row r="36" spans="1:18" ht="29.1" customHeight="1" thickBot="1">
      <c r="A36" s="292"/>
      <c r="B36" s="292"/>
      <c r="C36" s="202" t="s">
        <v>6</v>
      </c>
      <c r="D36" s="288"/>
      <c r="E36" s="291"/>
      <c r="F36" s="4">
        <f>F35/F34</f>
        <v>0.95942408376963351</v>
      </c>
      <c r="G36" s="4" t="e">
        <f>G35/G34</f>
        <v>#DIV/0!</v>
      </c>
      <c r="H36" s="4" t="e">
        <f>H35/H34</f>
        <v>#DIV/0!</v>
      </c>
      <c r="I36" s="4" t="e">
        <f>I35/I34</f>
        <v>#DIV/0!</v>
      </c>
      <c r="J36" s="34">
        <f>J35/J34</f>
        <v>0.95942408376963351</v>
      </c>
      <c r="K36" s="280"/>
      <c r="L36" s="281"/>
      <c r="M36" s="280"/>
      <c r="N36" s="281"/>
      <c r="O36" s="280"/>
      <c r="P36" s="281"/>
      <c r="Q36" s="280"/>
      <c r="R36" s="282"/>
    </row>
    <row r="37" spans="1:18" ht="29.1" customHeight="1" thickBot="1">
      <c r="A37" s="292" t="s">
        <v>18</v>
      </c>
      <c r="B37" s="292"/>
      <c r="C37" s="202" t="s">
        <v>15</v>
      </c>
      <c r="D37" s="286">
        <v>0.8</v>
      </c>
      <c r="E37" s="289">
        <v>3</v>
      </c>
      <c r="F37" s="69">
        <f>'Outputs Monthly'!N18+'Outputs Monthly'!N22+'Outputs Monthly'!N26</f>
        <v>1114</v>
      </c>
      <c r="G37" s="69">
        <f>'Outputs Monthly'!N30+'Outputs Monthly'!N34+'Outputs Monthly'!N38</f>
        <v>0</v>
      </c>
      <c r="H37" s="69">
        <f>'Outputs Monthly'!N42+'Outputs Monthly'!N46+'Outputs Monthly'!N50</f>
        <v>0</v>
      </c>
      <c r="I37" s="70">
        <f>'Outputs Monthly'!N54+'Outputs Monthly'!N58+'Outputs Monthly'!N62</f>
        <v>0</v>
      </c>
      <c r="J37" s="242">
        <f t="shared" si="0"/>
        <v>1114</v>
      </c>
      <c r="K37" s="271"/>
      <c r="L37" s="274"/>
      <c r="M37" s="271"/>
      <c r="N37" s="274"/>
      <c r="O37" s="271"/>
      <c r="P37" s="274"/>
      <c r="Q37" s="271"/>
      <c r="R37" s="277"/>
    </row>
    <row r="38" spans="1:18" ht="29.1" customHeight="1" thickBot="1">
      <c r="A38" s="292"/>
      <c r="B38" s="292"/>
      <c r="C38" s="202" t="s">
        <v>205</v>
      </c>
      <c r="D38" s="287"/>
      <c r="E38" s="290"/>
      <c r="F38" s="1">
        <v>1098</v>
      </c>
      <c r="G38" s="1"/>
      <c r="H38" s="1"/>
      <c r="I38" s="30"/>
      <c r="J38" s="242">
        <f t="shared" si="0"/>
        <v>1098</v>
      </c>
      <c r="K38" s="272"/>
      <c r="L38" s="275"/>
      <c r="M38" s="272"/>
      <c r="N38" s="275"/>
      <c r="O38" s="272"/>
      <c r="P38" s="275"/>
      <c r="Q38" s="272"/>
      <c r="R38" s="278"/>
    </row>
    <row r="39" spans="1:18" ht="29.1" customHeight="1" thickBot="1">
      <c r="A39" s="292"/>
      <c r="B39" s="292"/>
      <c r="C39" s="202" t="s">
        <v>6</v>
      </c>
      <c r="D39" s="288"/>
      <c r="E39" s="291"/>
      <c r="F39" s="4">
        <f>F38/F37</f>
        <v>0.98563734290843807</v>
      </c>
      <c r="G39" s="4" t="e">
        <f>G38/G37</f>
        <v>#DIV/0!</v>
      </c>
      <c r="H39" s="4" t="e">
        <f>H38/H37</f>
        <v>#DIV/0!</v>
      </c>
      <c r="I39" s="4" t="e">
        <f>I38/I37</f>
        <v>#DIV/0!</v>
      </c>
      <c r="J39" s="34">
        <f>J38/J37</f>
        <v>0.98563734290843807</v>
      </c>
      <c r="K39" s="280"/>
      <c r="L39" s="281"/>
      <c r="M39" s="280"/>
      <c r="N39" s="281"/>
      <c r="O39" s="280"/>
      <c r="P39" s="281"/>
      <c r="Q39" s="280"/>
      <c r="R39" s="282"/>
    </row>
    <row r="40" spans="1:18" ht="29.1" customHeight="1" thickBot="1">
      <c r="A40" s="292" t="s">
        <v>19</v>
      </c>
      <c r="B40" s="292"/>
      <c r="C40" s="202" t="s">
        <v>15</v>
      </c>
      <c r="D40" s="286">
        <v>0.8</v>
      </c>
      <c r="E40" s="289">
        <v>2</v>
      </c>
      <c r="F40" s="69">
        <f>'Outputs Monthly'!O18+'Outputs Monthly'!O22+'Outputs Monthly'!O26</f>
        <v>64</v>
      </c>
      <c r="G40" s="69">
        <f>'Outputs Monthly'!O30+'Outputs Monthly'!O34+'Outputs Monthly'!O38</f>
        <v>0</v>
      </c>
      <c r="H40" s="69">
        <f>'Outputs Monthly'!O42+'Outputs Monthly'!O46+'Outputs Monthly'!O50</f>
        <v>0</v>
      </c>
      <c r="I40" s="70">
        <f>'Outputs Monthly'!O54+'Outputs Monthly'!O58+'Outputs Monthly'!O62</f>
        <v>0</v>
      </c>
      <c r="J40" s="242">
        <f t="shared" si="0"/>
        <v>64</v>
      </c>
      <c r="K40" s="271"/>
      <c r="L40" s="274"/>
      <c r="M40" s="271"/>
      <c r="N40" s="274"/>
      <c r="O40" s="271"/>
      <c r="P40" s="274"/>
      <c r="Q40" s="271"/>
      <c r="R40" s="277"/>
    </row>
    <row r="41" spans="1:18" ht="29.1" customHeight="1" thickBot="1">
      <c r="A41" s="292"/>
      <c r="B41" s="292"/>
      <c r="C41" s="202" t="s">
        <v>204</v>
      </c>
      <c r="D41" s="287"/>
      <c r="E41" s="290"/>
      <c r="F41" s="1">
        <v>64</v>
      </c>
      <c r="G41" s="1"/>
      <c r="H41" s="1"/>
      <c r="I41" s="30"/>
      <c r="J41" s="242">
        <f t="shared" si="0"/>
        <v>64</v>
      </c>
      <c r="K41" s="272"/>
      <c r="L41" s="275"/>
      <c r="M41" s="272"/>
      <c r="N41" s="275"/>
      <c r="O41" s="272"/>
      <c r="P41" s="275"/>
      <c r="Q41" s="272"/>
      <c r="R41" s="278"/>
    </row>
    <row r="42" spans="1:18" ht="29.1" customHeight="1" thickBot="1">
      <c r="A42" s="292"/>
      <c r="B42" s="292"/>
      <c r="C42" s="202" t="s">
        <v>6</v>
      </c>
      <c r="D42" s="293"/>
      <c r="E42" s="294"/>
      <c r="F42" s="247">
        <f>F41/F40</f>
        <v>1</v>
      </c>
      <c r="G42" s="247" t="e">
        <f>G41/G40</f>
        <v>#DIV/0!</v>
      </c>
      <c r="H42" s="247" t="e">
        <f>H41/H40</f>
        <v>#DIV/0!</v>
      </c>
      <c r="I42" s="247" t="e">
        <f>I41/I40</f>
        <v>#DIV/0!</v>
      </c>
      <c r="J42" s="248">
        <f>J41/J40</f>
        <v>1</v>
      </c>
      <c r="K42" s="273"/>
      <c r="L42" s="276"/>
      <c r="M42" s="273"/>
      <c r="N42" s="276"/>
      <c r="O42" s="273"/>
      <c r="P42" s="276"/>
      <c r="Q42" s="273"/>
      <c r="R42" s="279"/>
    </row>
    <row r="43" spans="1:18" ht="29.1" customHeight="1" thickTop="1">
      <c r="A43" s="203"/>
      <c r="B43" s="204"/>
      <c r="C43" s="205"/>
      <c r="D43" s="3"/>
      <c r="E43" s="3"/>
      <c r="F43" s="3"/>
      <c r="G43" s="3"/>
      <c r="H43" s="3"/>
      <c r="I43" s="3"/>
      <c r="J43" s="3"/>
      <c r="L43" s="43"/>
    </row>
    <row r="44" spans="1:18" ht="29.1" customHeight="1">
      <c r="A44" s="203"/>
      <c r="B44" s="204"/>
      <c r="C44" s="205"/>
      <c r="D44" s="3"/>
      <c r="E44" s="3"/>
      <c r="F44" s="3"/>
      <c r="G44" s="3"/>
      <c r="H44" s="3"/>
      <c r="I44" s="3"/>
      <c r="J44" s="3"/>
      <c r="L44" s="43"/>
    </row>
    <row r="45" spans="1:18" ht="29.1" customHeight="1" thickBot="1">
      <c r="A45" s="2" t="s">
        <v>141</v>
      </c>
      <c r="B45" s="194"/>
      <c r="C45" s="195"/>
      <c r="D45" s="66"/>
      <c r="E45" s="66"/>
      <c r="F45" s="66"/>
      <c r="G45" s="66"/>
      <c r="H45" s="66"/>
      <c r="I45" s="66"/>
      <c r="J45" s="66"/>
      <c r="L45" s="43"/>
    </row>
    <row r="46" spans="1:18" ht="29.1" customHeight="1" thickTop="1">
      <c r="A46" s="197"/>
      <c r="B46" s="197"/>
      <c r="C46" s="197"/>
      <c r="D46" s="297" t="s">
        <v>140</v>
      </c>
      <c r="E46" s="299" t="s">
        <v>0</v>
      </c>
      <c r="F46" s="244" t="s">
        <v>223</v>
      </c>
      <c r="G46" s="244" t="s">
        <v>224</v>
      </c>
      <c r="H46" s="244" t="s">
        <v>225</v>
      </c>
      <c r="I46" s="244" t="s">
        <v>226</v>
      </c>
      <c r="J46" s="249"/>
      <c r="K46" s="283" t="str">
        <f>F46</f>
        <v>10/1/16 - 12/31/16</v>
      </c>
      <c r="L46" s="284"/>
      <c r="M46" s="283" t="str">
        <f>G46</f>
        <v>1/1/17 - 3/31/17</v>
      </c>
      <c r="N46" s="284"/>
      <c r="O46" s="283" t="str">
        <f>H46</f>
        <v>4/1/17 - 6/30/17</v>
      </c>
      <c r="P46" s="284"/>
      <c r="Q46" s="283" t="str">
        <f>I46</f>
        <v>7/1/17 - 9/30/17</v>
      </c>
      <c r="R46" s="285"/>
    </row>
    <row r="47" spans="1:18" ht="36" customHeight="1" thickBot="1">
      <c r="A47" s="206" t="s">
        <v>1</v>
      </c>
      <c r="B47" s="295" t="s">
        <v>2</v>
      </c>
      <c r="C47" s="296"/>
      <c r="D47" s="298"/>
      <c r="E47" s="300">
        <v>38991</v>
      </c>
      <c r="F47" s="198" t="s">
        <v>146</v>
      </c>
      <c r="G47" s="198" t="s">
        <v>147</v>
      </c>
      <c r="H47" s="198" t="s">
        <v>148</v>
      </c>
      <c r="I47" s="198" t="s">
        <v>149</v>
      </c>
      <c r="J47" s="6" t="s">
        <v>3</v>
      </c>
      <c r="K47" s="200" t="s">
        <v>134</v>
      </c>
      <c r="L47" s="201" t="s">
        <v>139</v>
      </c>
      <c r="M47" s="200" t="s">
        <v>134</v>
      </c>
      <c r="N47" s="201" t="s">
        <v>139</v>
      </c>
      <c r="O47" s="200" t="s">
        <v>134</v>
      </c>
      <c r="P47" s="201" t="s">
        <v>139</v>
      </c>
      <c r="Q47" s="200" t="s">
        <v>134</v>
      </c>
      <c r="R47" s="250" t="s">
        <v>139</v>
      </c>
    </row>
    <row r="48" spans="1:18" ht="29.1" customHeight="1" thickBot="1">
      <c r="A48" s="292" t="s">
        <v>4</v>
      </c>
      <c r="B48" s="292"/>
      <c r="C48" s="202" t="s">
        <v>20</v>
      </c>
      <c r="D48" s="286">
        <v>0.8</v>
      </c>
      <c r="E48" s="289">
        <v>3</v>
      </c>
      <c r="F48" s="1">
        <v>51858</v>
      </c>
      <c r="G48" s="1"/>
      <c r="H48" s="1"/>
      <c r="I48" s="31"/>
      <c r="J48" s="242">
        <f>SUM(F48:I48)</f>
        <v>51858</v>
      </c>
      <c r="K48" s="271"/>
      <c r="L48" s="274"/>
      <c r="M48" s="271"/>
      <c r="N48" s="274"/>
      <c r="O48" s="271"/>
      <c r="P48" s="274"/>
      <c r="Q48" s="271"/>
      <c r="R48" s="277"/>
    </row>
    <row r="49" spans="1:18" ht="29.1" customHeight="1" thickBot="1">
      <c r="A49" s="292"/>
      <c r="B49" s="292"/>
      <c r="C49" s="202" t="s">
        <v>205</v>
      </c>
      <c r="D49" s="287"/>
      <c r="E49" s="290"/>
      <c r="F49" s="1">
        <v>49992</v>
      </c>
      <c r="G49" s="1"/>
      <c r="H49" s="1"/>
      <c r="I49" s="30"/>
      <c r="J49" s="242">
        <f t="shared" ref="J49:J77" si="1">SUM(F49:I49)</f>
        <v>49992</v>
      </c>
      <c r="K49" s="272"/>
      <c r="L49" s="275"/>
      <c r="M49" s="272"/>
      <c r="N49" s="275"/>
      <c r="O49" s="272"/>
      <c r="P49" s="275"/>
      <c r="Q49" s="272"/>
      <c r="R49" s="278"/>
    </row>
    <row r="50" spans="1:18" ht="29.1" customHeight="1" thickBot="1">
      <c r="A50" s="292"/>
      <c r="B50" s="292"/>
      <c r="C50" s="202" t="s">
        <v>6</v>
      </c>
      <c r="D50" s="288"/>
      <c r="E50" s="291"/>
      <c r="F50" s="4">
        <f>F49/F48</f>
        <v>0.96401712368390602</v>
      </c>
      <c r="G50" s="4" t="e">
        <f>G49/G48</f>
        <v>#DIV/0!</v>
      </c>
      <c r="H50" s="4" t="e">
        <f>H49/H48</f>
        <v>#DIV/0!</v>
      </c>
      <c r="I50" s="4" t="e">
        <f>I49/I48</f>
        <v>#DIV/0!</v>
      </c>
      <c r="J50" s="34">
        <f>J49/J48</f>
        <v>0.96401712368390602</v>
      </c>
      <c r="K50" s="280"/>
      <c r="L50" s="281"/>
      <c r="M50" s="280"/>
      <c r="N50" s="281"/>
      <c r="O50" s="280"/>
      <c r="P50" s="281"/>
      <c r="Q50" s="280"/>
      <c r="R50" s="282"/>
    </row>
    <row r="51" spans="1:18" ht="29.1" customHeight="1" thickBot="1">
      <c r="A51" s="292" t="s">
        <v>7</v>
      </c>
      <c r="B51" s="292"/>
      <c r="C51" s="202" t="s">
        <v>20</v>
      </c>
      <c r="D51" s="286">
        <v>0.8</v>
      </c>
      <c r="E51" s="289">
        <v>3</v>
      </c>
      <c r="F51" s="1">
        <v>27606</v>
      </c>
      <c r="G51" s="1"/>
      <c r="H51" s="1"/>
      <c r="I51" s="1"/>
      <c r="J51" s="242">
        <f t="shared" si="1"/>
        <v>27606</v>
      </c>
      <c r="K51" s="271"/>
      <c r="L51" s="274"/>
      <c r="M51" s="271"/>
      <c r="N51" s="274"/>
      <c r="O51" s="271"/>
      <c r="P51" s="274"/>
      <c r="Q51" s="271"/>
      <c r="R51" s="277"/>
    </row>
    <row r="52" spans="1:18" ht="29.1" customHeight="1" thickBot="1">
      <c r="A52" s="292"/>
      <c r="B52" s="292"/>
      <c r="C52" s="202" t="s">
        <v>205</v>
      </c>
      <c r="D52" s="287"/>
      <c r="E52" s="290"/>
      <c r="F52" s="1">
        <v>26543</v>
      </c>
      <c r="G52" s="1"/>
      <c r="H52" s="1"/>
      <c r="I52" s="1"/>
      <c r="J52" s="242">
        <f t="shared" si="1"/>
        <v>26543</v>
      </c>
      <c r="K52" s="272"/>
      <c r="L52" s="275"/>
      <c r="M52" s="272"/>
      <c r="N52" s="275"/>
      <c r="O52" s="272"/>
      <c r="P52" s="275"/>
      <c r="Q52" s="272"/>
      <c r="R52" s="278"/>
    </row>
    <row r="53" spans="1:18" ht="29.1" customHeight="1" thickBot="1">
      <c r="A53" s="292"/>
      <c r="B53" s="292"/>
      <c r="C53" s="202" t="s">
        <v>6</v>
      </c>
      <c r="D53" s="288"/>
      <c r="E53" s="291"/>
      <c r="F53" s="4">
        <f>F52/F51</f>
        <v>0.96149387814243281</v>
      </c>
      <c r="G53" s="4" t="e">
        <f>G52/G51</f>
        <v>#DIV/0!</v>
      </c>
      <c r="H53" s="4" t="e">
        <f>H52/H51</f>
        <v>#DIV/0!</v>
      </c>
      <c r="I53" s="4" t="e">
        <f>I52/I51</f>
        <v>#DIV/0!</v>
      </c>
      <c r="J53" s="34">
        <f>J52/J51</f>
        <v>0.96149387814243281</v>
      </c>
      <c r="K53" s="280"/>
      <c r="L53" s="281"/>
      <c r="M53" s="280"/>
      <c r="N53" s="281"/>
      <c r="O53" s="280"/>
      <c r="P53" s="281"/>
      <c r="Q53" s="280"/>
      <c r="R53" s="282"/>
    </row>
    <row r="54" spans="1:18" ht="29.1" customHeight="1" thickBot="1">
      <c r="A54" s="292" t="s">
        <v>8</v>
      </c>
      <c r="B54" s="292"/>
      <c r="C54" s="202" t="s">
        <v>20</v>
      </c>
      <c r="D54" s="286">
        <v>0.8</v>
      </c>
      <c r="E54" s="289">
        <v>3</v>
      </c>
      <c r="F54" s="1">
        <v>13078</v>
      </c>
      <c r="G54" s="1"/>
      <c r="H54" s="1"/>
      <c r="I54" s="31"/>
      <c r="J54" s="242">
        <f t="shared" si="1"/>
        <v>13078</v>
      </c>
      <c r="K54" s="271"/>
      <c r="L54" s="274"/>
      <c r="M54" s="271"/>
      <c r="N54" s="274"/>
      <c r="O54" s="271"/>
      <c r="P54" s="274"/>
      <c r="Q54" s="271"/>
      <c r="R54" s="277"/>
    </row>
    <row r="55" spans="1:18" ht="29.1" customHeight="1" thickBot="1">
      <c r="A55" s="292"/>
      <c r="B55" s="292"/>
      <c r="C55" s="202" t="s">
        <v>205</v>
      </c>
      <c r="D55" s="287"/>
      <c r="E55" s="290"/>
      <c r="F55" s="1">
        <v>13048</v>
      </c>
      <c r="G55" s="1"/>
      <c r="H55" s="1"/>
      <c r="I55" s="30"/>
      <c r="J55" s="242">
        <f t="shared" si="1"/>
        <v>13048</v>
      </c>
      <c r="K55" s="272"/>
      <c r="L55" s="275"/>
      <c r="M55" s="272"/>
      <c r="N55" s="275"/>
      <c r="O55" s="272"/>
      <c r="P55" s="275"/>
      <c r="Q55" s="272"/>
      <c r="R55" s="278"/>
    </row>
    <row r="56" spans="1:18" ht="29.1" customHeight="1" thickBot="1">
      <c r="A56" s="292"/>
      <c r="B56" s="292"/>
      <c r="C56" s="202" t="s">
        <v>6</v>
      </c>
      <c r="D56" s="288"/>
      <c r="E56" s="291"/>
      <c r="F56" s="4">
        <f>F55/F54</f>
        <v>0.99770607126471933</v>
      </c>
      <c r="G56" s="4" t="e">
        <f>G55/G54</f>
        <v>#DIV/0!</v>
      </c>
      <c r="H56" s="4" t="e">
        <f>H55/H54</f>
        <v>#DIV/0!</v>
      </c>
      <c r="I56" s="4" t="e">
        <f>I55/I54</f>
        <v>#DIV/0!</v>
      </c>
      <c r="J56" s="34">
        <f>J55/J54</f>
        <v>0.99770607126471933</v>
      </c>
      <c r="K56" s="280"/>
      <c r="L56" s="281"/>
      <c r="M56" s="280"/>
      <c r="N56" s="281"/>
      <c r="O56" s="280"/>
      <c r="P56" s="281"/>
      <c r="Q56" s="280"/>
      <c r="R56" s="282"/>
    </row>
    <row r="57" spans="1:18" ht="29.1" customHeight="1" thickBot="1">
      <c r="A57" s="292" t="s">
        <v>10</v>
      </c>
      <c r="B57" s="292"/>
      <c r="C57" s="202" t="s">
        <v>20</v>
      </c>
      <c r="D57" s="286">
        <v>0.8</v>
      </c>
      <c r="E57" s="289">
        <v>3</v>
      </c>
      <c r="F57" s="1">
        <v>21709</v>
      </c>
      <c r="G57" s="1"/>
      <c r="H57" s="1"/>
      <c r="I57" s="29"/>
      <c r="J57" s="242">
        <f t="shared" si="1"/>
        <v>21709</v>
      </c>
      <c r="K57" s="271"/>
      <c r="L57" s="274"/>
      <c r="M57" s="271"/>
      <c r="N57" s="274"/>
      <c r="O57" s="271"/>
      <c r="P57" s="274"/>
      <c r="Q57" s="271"/>
      <c r="R57" s="277"/>
    </row>
    <row r="58" spans="1:18" ht="29.1" customHeight="1" thickBot="1">
      <c r="A58" s="292"/>
      <c r="B58" s="292"/>
      <c r="C58" s="202" t="s">
        <v>205</v>
      </c>
      <c r="D58" s="287"/>
      <c r="E58" s="290"/>
      <c r="F58" s="1">
        <v>20847</v>
      </c>
      <c r="G58" s="1"/>
      <c r="H58" s="1"/>
      <c r="I58" s="30"/>
      <c r="J58" s="242">
        <f t="shared" si="1"/>
        <v>20847</v>
      </c>
      <c r="K58" s="272"/>
      <c r="L58" s="275"/>
      <c r="M58" s="272"/>
      <c r="N58" s="275"/>
      <c r="O58" s="272"/>
      <c r="P58" s="275"/>
      <c r="Q58" s="272"/>
      <c r="R58" s="278"/>
    </row>
    <row r="59" spans="1:18" ht="29.1" customHeight="1" thickBot="1">
      <c r="A59" s="292"/>
      <c r="B59" s="292"/>
      <c r="C59" s="202" t="s">
        <v>6</v>
      </c>
      <c r="D59" s="288"/>
      <c r="E59" s="291"/>
      <c r="F59" s="4">
        <f>F58/F57</f>
        <v>0.96029296605094661</v>
      </c>
      <c r="G59" s="4" t="e">
        <f>G58/G57</f>
        <v>#DIV/0!</v>
      </c>
      <c r="H59" s="4" t="e">
        <f>H58/H57</f>
        <v>#DIV/0!</v>
      </c>
      <c r="I59" s="4" t="e">
        <f>I58/I57</f>
        <v>#DIV/0!</v>
      </c>
      <c r="J59" s="34">
        <f>J58/J57</f>
        <v>0.96029296605094661</v>
      </c>
      <c r="K59" s="280"/>
      <c r="L59" s="281"/>
      <c r="M59" s="280"/>
      <c r="N59" s="281"/>
      <c r="O59" s="280"/>
      <c r="P59" s="281"/>
      <c r="Q59" s="280"/>
      <c r="R59" s="282"/>
    </row>
    <row r="60" spans="1:18" ht="29.1" customHeight="1" thickBot="1">
      <c r="A60" s="206" t="s">
        <v>12</v>
      </c>
      <c r="B60" s="295" t="s">
        <v>13</v>
      </c>
      <c r="C60" s="296"/>
      <c r="D60" s="3"/>
      <c r="E60" s="3"/>
      <c r="F60" s="3"/>
      <c r="G60" s="3"/>
      <c r="H60" s="3"/>
      <c r="I60" s="3"/>
      <c r="J60" s="36"/>
      <c r="L60" s="43"/>
    </row>
    <row r="61" spans="1:18" ht="29.1" customHeight="1" thickBot="1">
      <c r="A61" s="292" t="s">
        <v>14</v>
      </c>
      <c r="B61" s="292"/>
      <c r="C61" s="202" t="s">
        <v>20</v>
      </c>
      <c r="D61" s="286">
        <v>0.8</v>
      </c>
      <c r="E61" s="289">
        <v>3</v>
      </c>
      <c r="F61" s="97">
        <v>26512</v>
      </c>
      <c r="G61" s="98"/>
      <c r="H61" s="98"/>
      <c r="I61" s="99"/>
      <c r="J61" s="242">
        <f t="shared" si="1"/>
        <v>26512</v>
      </c>
      <c r="K61" s="271"/>
      <c r="L61" s="274"/>
      <c r="M61" s="271"/>
      <c r="N61" s="274"/>
      <c r="O61" s="271"/>
      <c r="P61" s="274"/>
      <c r="Q61" s="271"/>
      <c r="R61" s="277"/>
    </row>
    <row r="62" spans="1:18" ht="29.1" customHeight="1" thickBot="1">
      <c r="A62" s="292"/>
      <c r="B62" s="292"/>
      <c r="C62" s="202" t="s">
        <v>205</v>
      </c>
      <c r="D62" s="287"/>
      <c r="E62" s="290"/>
      <c r="F62" s="100">
        <v>26154</v>
      </c>
      <c r="G62" s="1"/>
      <c r="H62" s="1"/>
      <c r="I62" s="101"/>
      <c r="J62" s="242">
        <f t="shared" si="1"/>
        <v>26154</v>
      </c>
      <c r="K62" s="272"/>
      <c r="L62" s="275"/>
      <c r="M62" s="272"/>
      <c r="N62" s="275"/>
      <c r="O62" s="272"/>
      <c r="P62" s="275"/>
      <c r="Q62" s="272"/>
      <c r="R62" s="278"/>
    </row>
    <row r="63" spans="1:18" ht="29.1" customHeight="1" thickBot="1">
      <c r="A63" s="292"/>
      <c r="B63" s="292"/>
      <c r="C63" s="202" t="s">
        <v>6</v>
      </c>
      <c r="D63" s="288"/>
      <c r="E63" s="291"/>
      <c r="F63" s="4">
        <f>F62/F61</f>
        <v>0.9864966807483404</v>
      </c>
      <c r="G63" s="4" t="e">
        <f>G62/G61</f>
        <v>#DIV/0!</v>
      </c>
      <c r="H63" s="4" t="e">
        <f>H62/H61</f>
        <v>#DIV/0!</v>
      </c>
      <c r="I63" s="4" t="e">
        <f>I62/I61</f>
        <v>#DIV/0!</v>
      </c>
      <c r="J63" s="34">
        <f>J62/J61</f>
        <v>0.9864966807483404</v>
      </c>
      <c r="K63" s="280"/>
      <c r="L63" s="281"/>
      <c r="M63" s="280"/>
      <c r="N63" s="281"/>
      <c r="O63" s="280"/>
      <c r="P63" s="281"/>
      <c r="Q63" s="280"/>
      <c r="R63" s="282"/>
    </row>
    <row r="64" spans="1:18" ht="29.1" customHeight="1" thickBot="1">
      <c r="A64" s="292" t="s">
        <v>16</v>
      </c>
      <c r="B64" s="292"/>
      <c r="C64" s="202" t="s">
        <v>20</v>
      </c>
      <c r="D64" s="286">
        <v>0.8</v>
      </c>
      <c r="E64" s="289">
        <v>3</v>
      </c>
      <c r="F64" s="1">
        <v>13854</v>
      </c>
      <c r="G64" s="1"/>
      <c r="H64" s="1"/>
      <c r="I64" s="31"/>
      <c r="J64" s="242">
        <f t="shared" si="1"/>
        <v>13854</v>
      </c>
      <c r="K64" s="271"/>
      <c r="L64" s="274"/>
      <c r="M64" s="271"/>
      <c r="N64" s="274"/>
      <c r="O64" s="271"/>
      <c r="P64" s="274"/>
      <c r="Q64" s="271"/>
      <c r="R64" s="277"/>
    </row>
    <row r="65" spans="1:18" ht="29.1" customHeight="1" thickBot="1">
      <c r="A65" s="292"/>
      <c r="B65" s="292"/>
      <c r="C65" s="202" t="s">
        <v>205</v>
      </c>
      <c r="D65" s="287"/>
      <c r="E65" s="290"/>
      <c r="F65" s="1">
        <v>13515</v>
      </c>
      <c r="G65" s="1"/>
      <c r="H65" s="1"/>
      <c r="I65" s="30"/>
      <c r="J65" s="242">
        <f t="shared" si="1"/>
        <v>13515</v>
      </c>
      <c r="K65" s="272"/>
      <c r="L65" s="275"/>
      <c r="M65" s="272"/>
      <c r="N65" s="275"/>
      <c r="O65" s="272"/>
      <c r="P65" s="275"/>
      <c r="Q65" s="272"/>
      <c r="R65" s="278"/>
    </row>
    <row r="66" spans="1:18" ht="29.1" customHeight="1" thickBot="1">
      <c r="A66" s="292"/>
      <c r="B66" s="292"/>
      <c r="C66" s="202" t="s">
        <v>6</v>
      </c>
      <c r="D66" s="288"/>
      <c r="E66" s="291"/>
      <c r="F66" s="4">
        <f>F65/F64</f>
        <v>0.97553053269813772</v>
      </c>
      <c r="G66" s="4" t="e">
        <f>G65/G64</f>
        <v>#DIV/0!</v>
      </c>
      <c r="H66" s="4" t="e">
        <f>H65/H64</f>
        <v>#DIV/0!</v>
      </c>
      <c r="I66" s="4" t="e">
        <f>I65/I64</f>
        <v>#DIV/0!</v>
      </c>
      <c r="J66" s="34">
        <f>J65/J64</f>
        <v>0.97553053269813772</v>
      </c>
      <c r="K66" s="280"/>
      <c r="L66" s="281"/>
      <c r="M66" s="280"/>
      <c r="N66" s="281"/>
      <c r="O66" s="280"/>
      <c r="P66" s="281"/>
      <c r="Q66" s="280"/>
      <c r="R66" s="282"/>
    </row>
    <row r="67" spans="1:18" ht="29.1" customHeight="1" thickBot="1">
      <c r="A67" s="292" t="s">
        <v>10</v>
      </c>
      <c r="B67" s="292"/>
      <c r="C67" s="202" t="s">
        <v>20</v>
      </c>
      <c r="D67" s="286">
        <v>0.8</v>
      </c>
      <c r="E67" s="289">
        <v>4</v>
      </c>
      <c r="F67" s="1">
        <v>11862</v>
      </c>
      <c r="G67" s="1"/>
      <c r="H67" s="1"/>
      <c r="I67" s="31"/>
      <c r="J67" s="242">
        <f t="shared" si="1"/>
        <v>11862</v>
      </c>
      <c r="K67" s="271"/>
      <c r="L67" s="274"/>
      <c r="M67" s="271"/>
      <c r="N67" s="274"/>
      <c r="O67" s="271"/>
      <c r="P67" s="274"/>
      <c r="Q67" s="271"/>
      <c r="R67" s="277"/>
    </row>
    <row r="68" spans="1:18" ht="29.1" customHeight="1" thickBot="1">
      <c r="A68" s="292"/>
      <c r="B68" s="292"/>
      <c r="C68" s="202" t="s">
        <v>206</v>
      </c>
      <c r="D68" s="287"/>
      <c r="E68" s="290"/>
      <c r="F68" s="1">
        <v>11092</v>
      </c>
      <c r="G68" s="1"/>
      <c r="H68" s="1"/>
      <c r="I68" s="30"/>
      <c r="J68" s="242">
        <f t="shared" si="1"/>
        <v>11092</v>
      </c>
      <c r="K68" s="272"/>
      <c r="L68" s="275"/>
      <c r="M68" s="272"/>
      <c r="N68" s="275"/>
      <c r="O68" s="272"/>
      <c r="P68" s="275"/>
      <c r="Q68" s="272"/>
      <c r="R68" s="278"/>
    </row>
    <row r="69" spans="1:18" ht="29.1" customHeight="1" thickBot="1">
      <c r="A69" s="292"/>
      <c r="B69" s="292"/>
      <c r="C69" s="202" t="s">
        <v>6</v>
      </c>
      <c r="D69" s="288"/>
      <c r="E69" s="291"/>
      <c r="F69" s="4">
        <f>F68/F67</f>
        <v>0.93508683190018549</v>
      </c>
      <c r="G69" s="4" t="e">
        <f>G68/G67</f>
        <v>#DIV/0!</v>
      </c>
      <c r="H69" s="4" t="e">
        <f>H68/H67</f>
        <v>#DIV/0!</v>
      </c>
      <c r="I69" s="4" t="e">
        <f>I68/I67</f>
        <v>#DIV/0!</v>
      </c>
      <c r="J69" s="34">
        <f>J68/J67</f>
        <v>0.93508683190018549</v>
      </c>
      <c r="K69" s="280"/>
      <c r="L69" s="281"/>
      <c r="M69" s="280"/>
      <c r="N69" s="281"/>
      <c r="O69" s="280"/>
      <c r="P69" s="281"/>
      <c r="Q69" s="280"/>
      <c r="R69" s="282"/>
    </row>
    <row r="70" spans="1:18" ht="29.1" customHeight="1" thickBot="1">
      <c r="A70" s="292" t="s">
        <v>17</v>
      </c>
      <c r="B70" s="292"/>
      <c r="C70" s="202" t="s">
        <v>20</v>
      </c>
      <c r="D70" s="286">
        <v>0.8</v>
      </c>
      <c r="E70" s="289">
        <v>3</v>
      </c>
      <c r="F70" s="1">
        <v>11909</v>
      </c>
      <c r="G70" s="1"/>
      <c r="H70" s="1"/>
      <c r="I70" s="31"/>
      <c r="J70" s="242">
        <f t="shared" si="1"/>
        <v>11909</v>
      </c>
      <c r="K70" s="271"/>
      <c r="L70" s="274"/>
      <c r="M70" s="271"/>
      <c r="N70" s="274"/>
      <c r="O70" s="271"/>
      <c r="P70" s="274"/>
      <c r="Q70" s="271"/>
      <c r="R70" s="277"/>
    </row>
    <row r="71" spans="1:18" ht="29.1" customHeight="1" thickBot="1">
      <c r="A71" s="292"/>
      <c r="B71" s="292"/>
      <c r="C71" s="202" t="s">
        <v>205</v>
      </c>
      <c r="D71" s="287"/>
      <c r="E71" s="290"/>
      <c r="F71" s="1">
        <v>11591</v>
      </c>
      <c r="G71" s="1"/>
      <c r="H71" s="1"/>
      <c r="I71" s="30"/>
      <c r="J71" s="242">
        <f t="shared" si="1"/>
        <v>11591</v>
      </c>
      <c r="K71" s="272"/>
      <c r="L71" s="275"/>
      <c r="M71" s="272"/>
      <c r="N71" s="275"/>
      <c r="O71" s="272"/>
      <c r="P71" s="275"/>
      <c r="Q71" s="272"/>
      <c r="R71" s="278"/>
    </row>
    <row r="72" spans="1:18" ht="29.1" customHeight="1" thickBot="1">
      <c r="A72" s="292"/>
      <c r="B72" s="292"/>
      <c r="C72" s="202" t="s">
        <v>6</v>
      </c>
      <c r="D72" s="288"/>
      <c r="E72" s="291"/>
      <c r="F72" s="4">
        <f>F71/F70</f>
        <v>0.97329750608783272</v>
      </c>
      <c r="G72" s="4" t="e">
        <f>G71/G70</f>
        <v>#DIV/0!</v>
      </c>
      <c r="H72" s="4" t="e">
        <f>H71/H70</f>
        <v>#DIV/0!</v>
      </c>
      <c r="I72" s="4" t="e">
        <f>I71/I70</f>
        <v>#DIV/0!</v>
      </c>
      <c r="J72" s="34">
        <f>J71/J70</f>
        <v>0.97329750608783272</v>
      </c>
      <c r="K72" s="280"/>
      <c r="L72" s="281"/>
      <c r="M72" s="280"/>
      <c r="N72" s="281"/>
      <c r="O72" s="280"/>
      <c r="P72" s="281"/>
      <c r="Q72" s="280"/>
      <c r="R72" s="282"/>
    </row>
    <row r="73" spans="1:18" ht="29.1" customHeight="1" thickBot="1">
      <c r="A73" s="292" t="s">
        <v>18</v>
      </c>
      <c r="B73" s="292"/>
      <c r="C73" s="202" t="s">
        <v>20</v>
      </c>
      <c r="D73" s="286">
        <v>0.8</v>
      </c>
      <c r="E73" s="289">
        <v>3</v>
      </c>
      <c r="F73" s="1">
        <v>27568</v>
      </c>
      <c r="G73" s="1"/>
      <c r="H73" s="1"/>
      <c r="I73" s="31"/>
      <c r="J73" s="242">
        <f t="shared" si="1"/>
        <v>27568</v>
      </c>
      <c r="K73" s="271"/>
      <c r="L73" s="274"/>
      <c r="M73" s="271"/>
      <c r="N73" s="274"/>
      <c r="O73" s="271"/>
      <c r="P73" s="274"/>
      <c r="Q73" s="271"/>
      <c r="R73" s="277"/>
    </row>
    <row r="74" spans="1:18" ht="29.1" customHeight="1" thickBot="1">
      <c r="A74" s="292"/>
      <c r="B74" s="292"/>
      <c r="C74" s="202" t="s">
        <v>205</v>
      </c>
      <c r="D74" s="287"/>
      <c r="E74" s="290"/>
      <c r="F74" s="1">
        <v>26629</v>
      </c>
      <c r="G74" s="1"/>
      <c r="H74" s="1"/>
      <c r="I74" s="30"/>
      <c r="J74" s="242">
        <f t="shared" si="1"/>
        <v>26629</v>
      </c>
      <c r="K74" s="272"/>
      <c r="L74" s="275"/>
      <c r="M74" s="272"/>
      <c r="N74" s="275"/>
      <c r="O74" s="272"/>
      <c r="P74" s="275"/>
      <c r="Q74" s="272"/>
      <c r="R74" s="278"/>
    </row>
    <row r="75" spans="1:18" ht="29.1" customHeight="1" thickBot="1">
      <c r="A75" s="292"/>
      <c r="B75" s="292"/>
      <c r="C75" s="202" t="s">
        <v>6</v>
      </c>
      <c r="D75" s="288"/>
      <c r="E75" s="291"/>
      <c r="F75" s="4">
        <f>F74/F73</f>
        <v>0.96593876958792801</v>
      </c>
      <c r="G75" s="4" t="e">
        <f>G74/G73</f>
        <v>#DIV/0!</v>
      </c>
      <c r="H75" s="4" t="e">
        <f>H74/H73</f>
        <v>#DIV/0!</v>
      </c>
      <c r="I75" s="4" t="e">
        <f>I74/I73</f>
        <v>#DIV/0!</v>
      </c>
      <c r="J75" s="34">
        <f>J74/J73</f>
        <v>0.96593876958792801</v>
      </c>
      <c r="K75" s="280"/>
      <c r="L75" s="281"/>
      <c r="M75" s="280"/>
      <c r="N75" s="281"/>
      <c r="O75" s="280"/>
      <c r="P75" s="281"/>
      <c r="Q75" s="280"/>
      <c r="R75" s="282"/>
    </row>
    <row r="76" spans="1:18" ht="29.1" customHeight="1" thickBot="1">
      <c r="A76" s="292" t="s">
        <v>21</v>
      </c>
      <c r="B76" s="292"/>
      <c r="C76" s="202" t="s">
        <v>20</v>
      </c>
      <c r="D76" s="286">
        <v>0.8</v>
      </c>
      <c r="E76" s="289">
        <v>3</v>
      </c>
      <c r="F76" s="1">
        <v>5218</v>
      </c>
      <c r="G76" s="1"/>
      <c r="H76" s="1"/>
      <c r="I76" s="31"/>
      <c r="J76" s="242">
        <f t="shared" si="1"/>
        <v>5218</v>
      </c>
      <c r="K76" s="271"/>
      <c r="L76" s="274"/>
      <c r="M76" s="271"/>
      <c r="N76" s="274"/>
      <c r="O76" s="271"/>
      <c r="P76" s="274"/>
      <c r="Q76" s="271"/>
      <c r="R76" s="277"/>
    </row>
    <row r="77" spans="1:18" ht="29.1" customHeight="1" thickBot="1">
      <c r="A77" s="292"/>
      <c r="B77" s="292"/>
      <c r="C77" s="202" t="s">
        <v>205</v>
      </c>
      <c r="D77" s="287"/>
      <c r="E77" s="290"/>
      <c r="F77" s="1">
        <v>520</v>
      </c>
      <c r="G77" s="1"/>
      <c r="H77" s="1"/>
      <c r="I77" s="30"/>
      <c r="J77" s="242">
        <f t="shared" si="1"/>
        <v>520</v>
      </c>
      <c r="K77" s="272"/>
      <c r="L77" s="275"/>
      <c r="M77" s="272"/>
      <c r="N77" s="275"/>
      <c r="O77" s="272"/>
      <c r="P77" s="275"/>
      <c r="Q77" s="272"/>
      <c r="R77" s="278"/>
    </row>
    <row r="78" spans="1:18" ht="29.1" customHeight="1" thickBot="1">
      <c r="A78" s="292"/>
      <c r="B78" s="292"/>
      <c r="C78" s="202" t="s">
        <v>6</v>
      </c>
      <c r="D78" s="293"/>
      <c r="E78" s="294"/>
      <c r="F78" s="247">
        <f>F77/F76</f>
        <v>9.9655040245304721E-2</v>
      </c>
      <c r="G78" s="247" t="e">
        <f>G77/G76</f>
        <v>#DIV/0!</v>
      </c>
      <c r="H78" s="247" t="e">
        <f>H77/H76</f>
        <v>#DIV/0!</v>
      </c>
      <c r="I78" s="247" t="e">
        <f>I77/I76</f>
        <v>#DIV/0!</v>
      </c>
      <c r="J78" s="248">
        <f>J77/J76</f>
        <v>9.9655040245304721E-2</v>
      </c>
      <c r="K78" s="273"/>
      <c r="L78" s="276"/>
      <c r="M78" s="273"/>
      <c r="N78" s="276"/>
      <c r="O78" s="273"/>
      <c r="P78" s="276"/>
      <c r="Q78" s="273"/>
      <c r="R78" s="279"/>
    </row>
    <row r="79" spans="1:18" ht="15" thickTop="1"/>
    <row r="81" spans="2:26">
      <c r="B81" s="28" t="s">
        <v>29</v>
      </c>
      <c r="D81" s="11"/>
      <c r="E81" s="11"/>
      <c r="F81" s="11"/>
      <c r="G81" s="11"/>
      <c r="H81" s="12"/>
      <c r="I81" s="11"/>
      <c r="J81" s="32"/>
      <c r="K81" s="11"/>
      <c r="L81" s="182"/>
      <c r="M81" s="11"/>
      <c r="N81" s="12"/>
      <c r="O81" s="32"/>
      <c r="P81" s="12"/>
      <c r="Q81" s="11"/>
      <c r="R81" s="71"/>
      <c r="S81" s="71"/>
      <c r="U81" s="71"/>
      <c r="V81" s="71"/>
      <c r="W81" s="71"/>
      <c r="X81" s="71"/>
      <c r="Y81" s="71"/>
      <c r="Z81" s="71"/>
    </row>
    <row r="82" spans="2:26" ht="18" customHeight="1">
      <c r="B82" s="28" t="s">
        <v>227</v>
      </c>
      <c r="D82" s="11"/>
      <c r="E82" s="11"/>
      <c r="F82" s="11"/>
      <c r="G82" s="11"/>
      <c r="H82" s="12"/>
      <c r="I82" s="11"/>
      <c r="J82" s="17"/>
      <c r="K82" s="17"/>
      <c r="L82" s="183"/>
      <c r="M82" s="33"/>
      <c r="N82" s="13"/>
      <c r="O82" s="25"/>
      <c r="P82" s="22"/>
      <c r="Q82" s="14"/>
      <c r="R82" s="14"/>
      <c r="S82" s="71"/>
      <c r="U82" s="71"/>
      <c r="V82" s="71"/>
      <c r="W82" s="71"/>
      <c r="X82" s="71"/>
      <c r="Y82" s="71"/>
      <c r="Z82" s="71"/>
    </row>
    <row r="83" spans="2:26" ht="18" customHeight="1">
      <c r="C83" s="28" t="s">
        <v>208</v>
      </c>
      <c r="D83" s="11"/>
      <c r="E83" s="11"/>
      <c r="F83" s="11"/>
      <c r="G83" s="11"/>
      <c r="H83" s="12"/>
      <c r="I83" s="11"/>
      <c r="J83" s="17"/>
      <c r="K83" s="17"/>
      <c r="L83" s="183"/>
      <c r="M83" s="33"/>
      <c r="N83" s="13"/>
      <c r="O83" s="25"/>
      <c r="P83" s="22"/>
      <c r="Q83" s="14"/>
      <c r="R83" s="14"/>
      <c r="S83" s="71"/>
      <c r="U83" s="71"/>
      <c r="V83" s="71"/>
      <c r="W83" s="71"/>
      <c r="X83" s="71"/>
      <c r="Y83" s="71"/>
      <c r="Z83" s="71"/>
    </row>
    <row r="84" spans="2:26" ht="15" customHeight="1">
      <c r="B84" s="28" t="s">
        <v>202</v>
      </c>
      <c r="D84" s="28"/>
      <c r="E84" s="28"/>
      <c r="F84" s="28"/>
      <c r="G84" s="28"/>
      <c r="H84" s="28"/>
      <c r="I84" s="28"/>
    </row>
    <row r="85" spans="2:26">
      <c r="T85" s="71"/>
    </row>
    <row r="86" spans="2:26">
      <c r="T86" s="71"/>
    </row>
  </sheetData>
  <sheetProtection algorithmName="SHA-512" hashValue="+K+UGaJUwBY6xHW92c4N+VusIEXsZykg3f6cRMM10K1CSCZy+NW6t9vGlir2XpCW+12xKmjdUHgWobdCVkskvA==" saltValue="OkU1F5gXecqLhDWCTksuTw==" spinCount="100000" sheet="1" selectLockedCells="1"/>
  <mergeCells count="242">
    <mergeCell ref="G7:I7"/>
    <mergeCell ref="D5:E5"/>
    <mergeCell ref="G5:H5"/>
    <mergeCell ref="D7:E7"/>
    <mergeCell ref="G6:H6"/>
    <mergeCell ref="D6:E6"/>
    <mergeCell ref="D21:D23"/>
    <mergeCell ref="E12:E14"/>
    <mergeCell ref="E15:E17"/>
    <mergeCell ref="A15:B17"/>
    <mergeCell ref="A12:B14"/>
    <mergeCell ref="E18:E20"/>
    <mergeCell ref="A18:B20"/>
    <mergeCell ref="E21:E23"/>
    <mergeCell ref="B11:C11"/>
    <mergeCell ref="E10:E11"/>
    <mergeCell ref="D10:D11"/>
    <mergeCell ref="D12:D14"/>
    <mergeCell ref="D15:D17"/>
    <mergeCell ref="D18:D20"/>
    <mergeCell ref="A21:B23"/>
    <mergeCell ref="A40:B42"/>
    <mergeCell ref="A31:B33"/>
    <mergeCell ref="A34:B36"/>
    <mergeCell ref="A37:B39"/>
    <mergeCell ref="D37:D39"/>
    <mergeCell ref="B24:C24"/>
    <mergeCell ref="D46:D47"/>
    <mergeCell ref="E46:E47"/>
    <mergeCell ref="B47:C47"/>
    <mergeCell ref="E31:E33"/>
    <mergeCell ref="D28:D30"/>
    <mergeCell ref="E28:E30"/>
    <mergeCell ref="D40:D42"/>
    <mergeCell ref="E40:E42"/>
    <mergeCell ref="D34:D36"/>
    <mergeCell ref="E34:E36"/>
    <mergeCell ref="E37:E39"/>
    <mergeCell ref="D31:D33"/>
    <mergeCell ref="D25:D27"/>
    <mergeCell ref="E25:E27"/>
    <mergeCell ref="A25:B27"/>
    <mergeCell ref="A28:B30"/>
    <mergeCell ref="A48:B50"/>
    <mergeCell ref="D48:D50"/>
    <mergeCell ref="E48:E50"/>
    <mergeCell ref="A51:B53"/>
    <mergeCell ref="D51:D53"/>
    <mergeCell ref="E51:E53"/>
    <mergeCell ref="A61:B63"/>
    <mergeCell ref="D61:D63"/>
    <mergeCell ref="E61:E63"/>
    <mergeCell ref="A54:B56"/>
    <mergeCell ref="D54:D56"/>
    <mergeCell ref="E54:E56"/>
    <mergeCell ref="A57:B59"/>
    <mergeCell ref="D57:D59"/>
    <mergeCell ref="E57:E59"/>
    <mergeCell ref="B60:C60"/>
    <mergeCell ref="D73:D75"/>
    <mergeCell ref="E73:E75"/>
    <mergeCell ref="A64:B66"/>
    <mergeCell ref="D64:D66"/>
    <mergeCell ref="E64:E66"/>
    <mergeCell ref="A67:B69"/>
    <mergeCell ref="D67:D69"/>
    <mergeCell ref="E67:E69"/>
    <mergeCell ref="A76:B78"/>
    <mergeCell ref="D76:D78"/>
    <mergeCell ref="E76:E78"/>
    <mergeCell ref="A70:B72"/>
    <mergeCell ref="D70:D72"/>
    <mergeCell ref="E70:E72"/>
    <mergeCell ref="A73:B75"/>
    <mergeCell ref="K10:L10"/>
    <mergeCell ref="K12:K14"/>
    <mergeCell ref="L12:L14"/>
    <mergeCell ref="K15:K17"/>
    <mergeCell ref="L15:L17"/>
    <mergeCell ref="K28:K30"/>
    <mergeCell ref="L28:L30"/>
    <mergeCell ref="K18:K20"/>
    <mergeCell ref="L18:L20"/>
    <mergeCell ref="K21:K23"/>
    <mergeCell ref="L21:L23"/>
    <mergeCell ref="K25:K27"/>
    <mergeCell ref="L25:L27"/>
    <mergeCell ref="M10:N10"/>
    <mergeCell ref="M12:M14"/>
    <mergeCell ref="N12:N14"/>
    <mergeCell ref="M15:M17"/>
    <mergeCell ref="N15:N17"/>
    <mergeCell ref="M18:M20"/>
    <mergeCell ref="N18:N20"/>
    <mergeCell ref="M21:M23"/>
    <mergeCell ref="N21:N23"/>
    <mergeCell ref="O10:P10"/>
    <mergeCell ref="O12:O14"/>
    <mergeCell ref="P12:P14"/>
    <mergeCell ref="O15:O17"/>
    <mergeCell ref="P15:P17"/>
    <mergeCell ref="O18:O20"/>
    <mergeCell ref="P18:P20"/>
    <mergeCell ref="Q10:R10"/>
    <mergeCell ref="Q12:Q14"/>
    <mergeCell ref="R12:R14"/>
    <mergeCell ref="Q15:Q17"/>
    <mergeCell ref="R15:R17"/>
    <mergeCell ref="Q18:Q20"/>
    <mergeCell ref="R18:R20"/>
    <mergeCell ref="M25:M27"/>
    <mergeCell ref="N25:N27"/>
    <mergeCell ref="O25:O27"/>
    <mergeCell ref="P25:P27"/>
    <mergeCell ref="Q25:Q27"/>
    <mergeCell ref="R25:R27"/>
    <mergeCell ref="O21:O23"/>
    <mergeCell ref="M28:M30"/>
    <mergeCell ref="N28:N30"/>
    <mergeCell ref="O28:O30"/>
    <mergeCell ref="P28:P30"/>
    <mergeCell ref="Q28:Q30"/>
    <mergeCell ref="R28:R30"/>
    <mergeCell ref="P21:P23"/>
    <mergeCell ref="Q21:Q23"/>
    <mergeCell ref="R21:R23"/>
    <mergeCell ref="K31:K33"/>
    <mergeCell ref="L31:L33"/>
    <mergeCell ref="M31:M33"/>
    <mergeCell ref="N31:N33"/>
    <mergeCell ref="O31:O33"/>
    <mergeCell ref="P31:P33"/>
    <mergeCell ref="Q31:Q33"/>
    <mergeCell ref="R31:R33"/>
    <mergeCell ref="K34:K36"/>
    <mergeCell ref="L34:L36"/>
    <mergeCell ref="M34:M36"/>
    <mergeCell ref="N34:N36"/>
    <mergeCell ref="O34:O36"/>
    <mergeCell ref="P34:P36"/>
    <mergeCell ref="Q34:Q36"/>
    <mergeCell ref="R34:R36"/>
    <mergeCell ref="K37:K39"/>
    <mergeCell ref="L37:L39"/>
    <mergeCell ref="M37:M39"/>
    <mergeCell ref="N37:N39"/>
    <mergeCell ref="O37:O39"/>
    <mergeCell ref="P37:P39"/>
    <mergeCell ref="Q37:Q39"/>
    <mergeCell ref="R37:R39"/>
    <mergeCell ref="K40:K42"/>
    <mergeCell ref="L40:L42"/>
    <mergeCell ref="M40:M42"/>
    <mergeCell ref="N40:N42"/>
    <mergeCell ref="O40:O42"/>
    <mergeCell ref="P40:P42"/>
    <mergeCell ref="Q40:Q42"/>
    <mergeCell ref="R40:R42"/>
    <mergeCell ref="K46:L46"/>
    <mergeCell ref="M46:N46"/>
    <mergeCell ref="O46:P46"/>
    <mergeCell ref="Q46:R46"/>
    <mergeCell ref="K48:K50"/>
    <mergeCell ref="L48:L50"/>
    <mergeCell ref="M48:M50"/>
    <mergeCell ref="N48:N50"/>
    <mergeCell ref="O48:O50"/>
    <mergeCell ref="P48:P50"/>
    <mergeCell ref="Q48:Q50"/>
    <mergeCell ref="R48:R50"/>
    <mergeCell ref="K51:K53"/>
    <mergeCell ref="L51:L53"/>
    <mergeCell ref="M51:M53"/>
    <mergeCell ref="N51:N53"/>
    <mergeCell ref="O51:O53"/>
    <mergeCell ref="P51:P53"/>
    <mergeCell ref="Q51:Q53"/>
    <mergeCell ref="R51:R53"/>
    <mergeCell ref="K54:K56"/>
    <mergeCell ref="L54:L56"/>
    <mergeCell ref="M54:M56"/>
    <mergeCell ref="N54:N56"/>
    <mergeCell ref="O54:O56"/>
    <mergeCell ref="P54:P56"/>
    <mergeCell ref="Q54:Q56"/>
    <mergeCell ref="R54:R56"/>
    <mergeCell ref="K57:K59"/>
    <mergeCell ref="L57:L59"/>
    <mergeCell ref="M57:M59"/>
    <mergeCell ref="N57:N59"/>
    <mergeCell ref="O57:O59"/>
    <mergeCell ref="P57:P59"/>
    <mergeCell ref="Q57:Q59"/>
    <mergeCell ref="R57:R59"/>
    <mergeCell ref="K61:K63"/>
    <mergeCell ref="L61:L63"/>
    <mergeCell ref="M61:M63"/>
    <mergeCell ref="N61:N63"/>
    <mergeCell ref="O61:O63"/>
    <mergeCell ref="P61:P63"/>
    <mergeCell ref="Q61:Q63"/>
    <mergeCell ref="R61:R63"/>
    <mergeCell ref="K64:K66"/>
    <mergeCell ref="L64:L66"/>
    <mergeCell ref="M64:M66"/>
    <mergeCell ref="N64:N66"/>
    <mergeCell ref="O64:O66"/>
    <mergeCell ref="P64:P66"/>
    <mergeCell ref="Q64:Q66"/>
    <mergeCell ref="R64:R66"/>
    <mergeCell ref="K67:K69"/>
    <mergeCell ref="L67:L69"/>
    <mergeCell ref="M67:M69"/>
    <mergeCell ref="N67:N69"/>
    <mergeCell ref="O67:O69"/>
    <mergeCell ref="P67:P69"/>
    <mergeCell ref="Q67:Q69"/>
    <mergeCell ref="R67:R69"/>
    <mergeCell ref="K76:K78"/>
    <mergeCell ref="L76:L78"/>
    <mergeCell ref="M76:M78"/>
    <mergeCell ref="N76:N78"/>
    <mergeCell ref="O76:O78"/>
    <mergeCell ref="P76:P78"/>
    <mergeCell ref="Q76:Q78"/>
    <mergeCell ref="R76:R78"/>
    <mergeCell ref="K70:K72"/>
    <mergeCell ref="L70:L72"/>
    <mergeCell ref="M70:M72"/>
    <mergeCell ref="N70:N72"/>
    <mergeCell ref="O70:O72"/>
    <mergeCell ref="P70:P72"/>
    <mergeCell ref="Q70:Q72"/>
    <mergeCell ref="R70:R72"/>
    <mergeCell ref="K73:K75"/>
    <mergeCell ref="L73:L75"/>
    <mergeCell ref="M73:M75"/>
    <mergeCell ref="N73:N75"/>
    <mergeCell ref="O73:O75"/>
    <mergeCell ref="P73:P75"/>
    <mergeCell ref="Q73:Q75"/>
    <mergeCell ref="R73:R75"/>
  </mergeCells>
  <conditionalFormatting sqref="F14">
    <cfRule type="cellIs" dxfId="109" priority="2455" stopIfTrue="1" operator="lessThan">
      <formula>$D$12</formula>
    </cfRule>
    <cfRule type="cellIs" dxfId="108" priority="2456" stopIfTrue="1" operator="greaterThan">
      <formula>$T$11</formula>
    </cfRule>
    <cfRule type="colorScale" priority="2457">
      <colorScale>
        <cfvo type="percent" val="79.900000000000006"/>
        <cfvo type="formula" val="&quot;&gt;$W$11&quot;"/>
        <color theme="5" tint="0.59999389629810485"/>
        <color theme="5" tint="0.59999389629810485"/>
      </colorScale>
    </cfRule>
  </conditionalFormatting>
  <conditionalFormatting sqref="G14:I14">
    <cfRule type="cellIs" dxfId="107" priority="2458" stopIfTrue="1" operator="lessThan">
      <formula>$D$12</formula>
    </cfRule>
    <cfRule type="cellIs" dxfId="106" priority="2459" stopIfTrue="1" operator="greaterThan">
      <formula>$T$11</formula>
    </cfRule>
  </conditionalFormatting>
  <conditionalFormatting sqref="F17:I17">
    <cfRule type="cellIs" dxfId="105" priority="2460" stopIfTrue="1" operator="lessThan">
      <formula>$D$15</formula>
    </cfRule>
    <cfRule type="cellIs" dxfId="104" priority="2461" stopIfTrue="1" operator="greaterThan">
      <formula>$T$11</formula>
    </cfRule>
  </conditionalFormatting>
  <conditionalFormatting sqref="F20:I20">
    <cfRule type="cellIs" dxfId="103" priority="2462" stopIfTrue="1" operator="lessThan">
      <formula>$D$18</formula>
    </cfRule>
    <cfRule type="cellIs" dxfId="102" priority="2463" stopIfTrue="1" operator="greaterThan">
      <formula>$T$11</formula>
    </cfRule>
  </conditionalFormatting>
  <conditionalFormatting sqref="F23:I23 F27:I27 F30:I30 F33:I33 F36:I36 F39:I39 F42:I42 F50:I50 F53:I53 F56:I56 F59:I59 F66:I66 F69:I69 F72:I72 F75:I75 F78:I78 F63:I63">
    <cfRule type="cellIs" dxfId="101" priority="2464" stopIfTrue="1" operator="lessThan">
      <formula>$D$21</formula>
    </cfRule>
    <cfRule type="cellIs" dxfId="100" priority="2465" stopIfTrue="1" operator="greaterThan">
      <formula>$T$11</formula>
    </cfRule>
  </conditionalFormatting>
  <conditionalFormatting sqref="F50:I50">
    <cfRule type="cellIs" dxfId="99" priority="2507" stopIfTrue="1" operator="lessThan">
      <formula>$D$48</formula>
    </cfRule>
    <cfRule type="cellIs" dxfId="98" priority="2508" stopIfTrue="1" operator="greaterThan">
      <formula>$T$11</formula>
    </cfRule>
  </conditionalFormatting>
  <conditionalFormatting sqref="F53:I53">
    <cfRule type="cellIs" dxfId="97" priority="2509" stopIfTrue="1" operator="lessThan">
      <formula>$D$51</formula>
    </cfRule>
    <cfRule type="cellIs" dxfId="96" priority="2510" stopIfTrue="1" operator="greaterThan">
      <formula>$T$11</formula>
    </cfRule>
  </conditionalFormatting>
  <conditionalFormatting sqref="F56:I56">
    <cfRule type="cellIs" dxfId="95" priority="2511" stopIfTrue="1" operator="lessThan">
      <formula>$D$54</formula>
    </cfRule>
    <cfRule type="cellIs" dxfId="94" priority="2512" stopIfTrue="1" operator="greaterThan">
      <formula>$T$11</formula>
    </cfRule>
  </conditionalFormatting>
  <conditionalFormatting sqref="F59:I59">
    <cfRule type="cellIs" dxfId="93" priority="2513" stopIfTrue="1" operator="lessThan">
      <formula>$D$57</formula>
    </cfRule>
    <cfRule type="cellIs" dxfId="92" priority="2514" stopIfTrue="1" operator="greaterThan">
      <formula>$T$11</formula>
    </cfRule>
  </conditionalFormatting>
  <conditionalFormatting sqref="F63:I63">
    <cfRule type="cellIs" dxfId="91" priority="2515" stopIfTrue="1" operator="lessThan">
      <formula>$D$61</formula>
    </cfRule>
    <cfRule type="cellIs" dxfId="90" priority="2516" stopIfTrue="1" operator="greaterThan">
      <formula>$T$11</formula>
    </cfRule>
  </conditionalFormatting>
  <conditionalFormatting sqref="F66:I66">
    <cfRule type="cellIs" dxfId="89" priority="2517" stopIfTrue="1" operator="lessThan">
      <formula>$D$64</formula>
    </cfRule>
    <cfRule type="cellIs" dxfId="88" priority="2518" stopIfTrue="1" operator="greaterThan">
      <formula>$T$11</formula>
    </cfRule>
  </conditionalFormatting>
  <conditionalFormatting sqref="F69:I69">
    <cfRule type="cellIs" dxfId="87" priority="2519" stopIfTrue="1" operator="lessThan">
      <formula>$D$67</formula>
    </cfRule>
    <cfRule type="cellIs" dxfId="86" priority="2520" stopIfTrue="1" operator="greaterThan">
      <formula>$T$11</formula>
    </cfRule>
  </conditionalFormatting>
  <conditionalFormatting sqref="F72:I72">
    <cfRule type="cellIs" dxfId="85" priority="2521" stopIfTrue="1" operator="lessThan">
      <formula>$D$70</formula>
    </cfRule>
    <cfRule type="cellIs" dxfId="84" priority="2522" stopIfTrue="1" operator="greaterThan">
      <formula>$T$11</formula>
    </cfRule>
  </conditionalFormatting>
  <conditionalFormatting sqref="F75:I75">
    <cfRule type="cellIs" dxfId="83" priority="2523" stopIfTrue="1" operator="lessThan">
      <formula>$D$73</formula>
    </cfRule>
    <cfRule type="cellIs" dxfId="82" priority="2524" stopIfTrue="1" operator="greaterThan">
      <formula>$T$11</formula>
    </cfRule>
  </conditionalFormatting>
  <conditionalFormatting sqref="F78:I78">
    <cfRule type="cellIs" dxfId="81" priority="2525" stopIfTrue="1" operator="lessThan">
      <formula>$D$76</formula>
    </cfRule>
    <cfRule type="cellIs" dxfId="80" priority="2526" stopIfTrue="1" operator="greaterThan">
      <formula>$T$11</formula>
    </cfRule>
  </conditionalFormatting>
  <conditionalFormatting sqref="K12:L14">
    <cfRule type="expression" dxfId="79" priority="80">
      <formula>$F$14&lt;$D$12</formula>
    </cfRule>
  </conditionalFormatting>
  <conditionalFormatting sqref="M12:N14">
    <cfRule type="expression" dxfId="78" priority="79">
      <formula>$G$14&lt;$D$12</formula>
    </cfRule>
  </conditionalFormatting>
  <conditionalFormatting sqref="O12:P14">
    <cfRule type="expression" dxfId="77" priority="78">
      <formula>$H$14&lt;$D$12</formula>
    </cfRule>
  </conditionalFormatting>
  <conditionalFormatting sqref="Q12:R14">
    <cfRule type="expression" dxfId="76" priority="77">
      <formula>$I$14&lt;$D$12</formula>
    </cfRule>
  </conditionalFormatting>
  <conditionalFormatting sqref="K15:L17">
    <cfRule type="expression" dxfId="75" priority="76">
      <formula>$F$17&lt;$D$15</formula>
    </cfRule>
  </conditionalFormatting>
  <conditionalFormatting sqref="M15:N17">
    <cfRule type="expression" dxfId="74" priority="75">
      <formula>$G$17&lt;$D$15</formula>
    </cfRule>
  </conditionalFormatting>
  <conditionalFormatting sqref="O15:P17">
    <cfRule type="expression" dxfId="73" priority="74">
      <formula>$H$17&lt;$D$15</formula>
    </cfRule>
  </conditionalFormatting>
  <conditionalFormatting sqref="Q15:R17">
    <cfRule type="expression" dxfId="72" priority="73">
      <formula>$I$17&lt;$D$15</formula>
    </cfRule>
  </conditionalFormatting>
  <conditionalFormatting sqref="K18:L20">
    <cfRule type="expression" dxfId="71" priority="72">
      <formula>$F$20&lt;$D$18</formula>
    </cfRule>
  </conditionalFormatting>
  <conditionalFormatting sqref="M18:N20">
    <cfRule type="expression" dxfId="70" priority="71">
      <formula>$G$20&lt;$D$18</formula>
    </cfRule>
  </conditionalFormatting>
  <conditionalFormatting sqref="O18:P20">
    <cfRule type="expression" dxfId="69" priority="70">
      <formula>$H$20&lt;$D$18</formula>
    </cfRule>
  </conditionalFormatting>
  <conditionalFormatting sqref="Q18:R20">
    <cfRule type="expression" dxfId="68" priority="69">
      <formula>$I$20&lt;$D$18</formula>
    </cfRule>
  </conditionalFormatting>
  <conditionalFormatting sqref="K21:L23">
    <cfRule type="expression" dxfId="67" priority="68">
      <formula>$F$23&lt;$D$21</formula>
    </cfRule>
  </conditionalFormatting>
  <conditionalFormatting sqref="M21:N23">
    <cfRule type="expression" dxfId="66" priority="67">
      <formula>$G$23&lt;$D$21</formula>
    </cfRule>
  </conditionalFormatting>
  <conditionalFormatting sqref="O21:P23">
    <cfRule type="expression" dxfId="65" priority="66">
      <formula>$H$23&lt;$D$21</formula>
    </cfRule>
  </conditionalFormatting>
  <conditionalFormatting sqref="Q21:R23">
    <cfRule type="expression" dxfId="64" priority="65">
      <formula>$I$23&lt;$D$21</formula>
    </cfRule>
  </conditionalFormatting>
  <conditionalFormatting sqref="K25:L27">
    <cfRule type="expression" dxfId="63" priority="64">
      <formula>$F$27&lt;$D$25</formula>
    </cfRule>
  </conditionalFormatting>
  <conditionalFormatting sqref="O25:P27">
    <cfRule type="expression" dxfId="62" priority="63">
      <formula>$H$27&lt;$D$25</formula>
    </cfRule>
  </conditionalFormatting>
  <conditionalFormatting sqref="Q25:R27">
    <cfRule type="expression" dxfId="61" priority="62">
      <formula>$I$27&lt;$D$25</formula>
    </cfRule>
  </conditionalFormatting>
  <conditionalFormatting sqref="M25:N27">
    <cfRule type="expression" dxfId="60" priority="61">
      <formula>$G$27&lt;$D$25</formula>
    </cfRule>
  </conditionalFormatting>
  <conditionalFormatting sqref="K28:L30">
    <cfRule type="expression" dxfId="59" priority="60">
      <formula>$F$30&lt;$D$28</formula>
    </cfRule>
  </conditionalFormatting>
  <conditionalFormatting sqref="M28:N30">
    <cfRule type="expression" dxfId="58" priority="59">
      <formula>$G$30&lt;$D$28</formula>
    </cfRule>
  </conditionalFormatting>
  <conditionalFormatting sqref="O28:P30">
    <cfRule type="expression" dxfId="57" priority="58">
      <formula>$H$30&lt;$D$28</formula>
    </cfRule>
  </conditionalFormatting>
  <conditionalFormatting sqref="Q28:R30">
    <cfRule type="expression" dxfId="56" priority="57">
      <formula>$I$30&lt;$D$28</formula>
    </cfRule>
  </conditionalFormatting>
  <conditionalFormatting sqref="K31:L33">
    <cfRule type="expression" dxfId="55" priority="56">
      <formula>$F$33&lt;$D$31</formula>
    </cfRule>
  </conditionalFormatting>
  <conditionalFormatting sqref="M31:N33">
    <cfRule type="expression" dxfId="54" priority="55">
      <formula>$G$33&lt;$D$31</formula>
    </cfRule>
  </conditionalFormatting>
  <conditionalFormatting sqref="O31:P33">
    <cfRule type="expression" dxfId="53" priority="54">
      <formula>$H$33&lt;$D$31</formula>
    </cfRule>
  </conditionalFormatting>
  <conditionalFormatting sqref="Q31:R33">
    <cfRule type="expression" dxfId="52" priority="53">
      <formula>$I$33&lt;$D$31</formula>
    </cfRule>
  </conditionalFormatting>
  <conditionalFormatting sqref="K34:L36">
    <cfRule type="expression" dxfId="51" priority="52">
      <formula>$F$36&lt;$D$34</formula>
    </cfRule>
  </conditionalFormatting>
  <conditionalFormatting sqref="M34:N36">
    <cfRule type="expression" dxfId="50" priority="51">
      <formula>$G$36&lt;$D$34</formula>
    </cfRule>
  </conditionalFormatting>
  <conditionalFormatting sqref="O34:P36">
    <cfRule type="expression" dxfId="49" priority="50">
      <formula>$H$36&lt;$D$34</formula>
    </cfRule>
  </conditionalFormatting>
  <conditionalFormatting sqref="Q34:R36">
    <cfRule type="expression" dxfId="48" priority="49">
      <formula>$I$36&lt;$D$34</formula>
    </cfRule>
  </conditionalFormatting>
  <conditionalFormatting sqref="K37:L39">
    <cfRule type="expression" dxfId="47" priority="48">
      <formula>$F$39&lt;$D$37</formula>
    </cfRule>
  </conditionalFormatting>
  <conditionalFormatting sqref="M37:N39">
    <cfRule type="expression" dxfId="46" priority="47">
      <formula>$G$39&lt;$D$37</formula>
    </cfRule>
  </conditionalFormatting>
  <conditionalFormatting sqref="O37:P39">
    <cfRule type="expression" dxfId="45" priority="46">
      <formula>$H$39&lt;$D$37</formula>
    </cfRule>
  </conditionalFormatting>
  <conditionalFormatting sqref="Q37:R39">
    <cfRule type="expression" dxfId="44" priority="45">
      <formula>$I$39&lt;$D$37</formula>
    </cfRule>
  </conditionalFormatting>
  <conditionalFormatting sqref="K40:L42">
    <cfRule type="expression" dxfId="43" priority="44">
      <formula>$F$42&lt;$D$40</formula>
    </cfRule>
  </conditionalFormatting>
  <conditionalFormatting sqref="M40:N42">
    <cfRule type="expression" dxfId="42" priority="43">
      <formula>$G$42&lt;$D$40</formula>
    </cfRule>
  </conditionalFormatting>
  <conditionalFormatting sqref="O40:P42">
    <cfRule type="expression" dxfId="41" priority="42">
      <formula>$H$42&lt;$D$40</formula>
    </cfRule>
  </conditionalFormatting>
  <conditionalFormatting sqref="Q40:R42">
    <cfRule type="expression" dxfId="40" priority="41">
      <formula>$I$42&lt;$D$40</formula>
    </cfRule>
  </conditionalFormatting>
  <conditionalFormatting sqref="K48:L50">
    <cfRule type="expression" dxfId="39" priority="40">
      <formula>$F$50&lt;$D$48</formula>
    </cfRule>
  </conditionalFormatting>
  <conditionalFormatting sqref="M48:N50">
    <cfRule type="expression" dxfId="38" priority="39">
      <formula>$G$50&lt;$D$48</formula>
    </cfRule>
  </conditionalFormatting>
  <conditionalFormatting sqref="O48:P50">
    <cfRule type="expression" dxfId="37" priority="38">
      <formula>$H$50&lt;$D$48</formula>
    </cfRule>
  </conditionalFormatting>
  <conditionalFormatting sqref="Q48:R50">
    <cfRule type="expression" dxfId="36" priority="37">
      <formula>$I$50&lt;$D$48</formula>
    </cfRule>
  </conditionalFormatting>
  <conditionalFormatting sqref="K51:L53">
    <cfRule type="expression" dxfId="35" priority="36">
      <formula>$F$53&lt;$D$51</formula>
    </cfRule>
  </conditionalFormatting>
  <conditionalFormatting sqref="M51:N53">
    <cfRule type="expression" dxfId="34" priority="35">
      <formula>$G$53&lt;$D$51</formula>
    </cfRule>
  </conditionalFormatting>
  <conditionalFormatting sqref="O51:P53">
    <cfRule type="expression" dxfId="33" priority="34">
      <formula>$H$53&lt;$D$51</formula>
    </cfRule>
  </conditionalFormatting>
  <conditionalFormatting sqref="Q51:R53">
    <cfRule type="expression" dxfId="32" priority="33">
      <formula>$I$53&lt;$D$51</formula>
    </cfRule>
  </conditionalFormatting>
  <conditionalFormatting sqref="K54:L56">
    <cfRule type="expression" dxfId="31" priority="32">
      <formula>$F$56&lt;$D$54</formula>
    </cfRule>
  </conditionalFormatting>
  <conditionalFormatting sqref="M54:N56">
    <cfRule type="expression" dxfId="30" priority="31">
      <formula>$G$56&lt;$D$54</formula>
    </cfRule>
  </conditionalFormatting>
  <conditionalFormatting sqref="O54:P56">
    <cfRule type="expression" dxfId="29" priority="30">
      <formula>$H$56&lt;$D$54</formula>
    </cfRule>
  </conditionalFormatting>
  <conditionalFormatting sqref="Q54:R56">
    <cfRule type="expression" dxfId="28" priority="29">
      <formula>$I$56&lt;$D$54</formula>
    </cfRule>
  </conditionalFormatting>
  <conditionalFormatting sqref="K57:L59">
    <cfRule type="expression" dxfId="27" priority="28">
      <formula>$F$59&lt;$D$57</formula>
    </cfRule>
  </conditionalFormatting>
  <conditionalFormatting sqref="M57:N59">
    <cfRule type="expression" dxfId="26" priority="27">
      <formula>$G$59&lt;$D$57</formula>
    </cfRule>
  </conditionalFormatting>
  <conditionalFormatting sqref="O57:P59">
    <cfRule type="expression" dxfId="25" priority="26">
      <formula>$H$59&lt;$D$57</formula>
    </cfRule>
  </conditionalFormatting>
  <conditionalFormatting sqref="Q57:R59">
    <cfRule type="expression" dxfId="24" priority="25">
      <formula>$I$59&lt;$D$57</formula>
    </cfRule>
  </conditionalFormatting>
  <conditionalFormatting sqref="K61:L63">
    <cfRule type="expression" dxfId="23" priority="24">
      <formula>$F$63&lt;$D$61</formula>
    </cfRule>
  </conditionalFormatting>
  <conditionalFormatting sqref="M61:N63">
    <cfRule type="expression" dxfId="22" priority="23">
      <formula>$G$63&lt;$D$61</formula>
    </cfRule>
  </conditionalFormatting>
  <conditionalFormatting sqref="O61:P63">
    <cfRule type="expression" dxfId="21" priority="22">
      <formula>$H$63&lt;$D$61</formula>
    </cfRule>
  </conditionalFormatting>
  <conditionalFormatting sqref="Q61:R63">
    <cfRule type="expression" dxfId="20" priority="21">
      <formula>$I$63&lt;$D$61</formula>
    </cfRule>
  </conditionalFormatting>
  <conditionalFormatting sqref="K64:L66">
    <cfRule type="expression" dxfId="19" priority="20">
      <formula>$F$66&lt;$D$64</formula>
    </cfRule>
  </conditionalFormatting>
  <conditionalFormatting sqref="M64:N66">
    <cfRule type="expression" dxfId="18" priority="19">
      <formula>$G$66&lt;$D$64</formula>
    </cfRule>
  </conditionalFormatting>
  <conditionalFormatting sqref="O64:P66">
    <cfRule type="expression" dxfId="17" priority="18">
      <formula>$H$66&lt;$D$64</formula>
    </cfRule>
  </conditionalFormatting>
  <conditionalFormatting sqref="Q64:R66">
    <cfRule type="expression" dxfId="16" priority="17">
      <formula>$I$66&lt;$D$64</formula>
    </cfRule>
  </conditionalFormatting>
  <conditionalFormatting sqref="K67:L69">
    <cfRule type="expression" dxfId="15" priority="16">
      <formula>$F$69&lt;$D$67</formula>
    </cfRule>
  </conditionalFormatting>
  <conditionalFormatting sqref="M67:N69">
    <cfRule type="expression" dxfId="14" priority="15">
      <formula>$G$69&lt;$D$67</formula>
    </cfRule>
  </conditionalFormatting>
  <conditionalFormatting sqref="O67:P69">
    <cfRule type="expression" dxfId="13" priority="14">
      <formula>$H$69&lt;$D$67</formula>
    </cfRule>
  </conditionalFormatting>
  <conditionalFormatting sqref="Q67:R69">
    <cfRule type="expression" dxfId="12" priority="13">
      <formula>$I$69&lt;$D$67</formula>
    </cfRule>
  </conditionalFormatting>
  <conditionalFormatting sqref="K70:L72">
    <cfRule type="expression" dxfId="11" priority="12">
      <formula>$F$72&lt;$D$70</formula>
    </cfRule>
  </conditionalFormatting>
  <conditionalFormatting sqref="M70:N72">
    <cfRule type="expression" dxfId="10" priority="11">
      <formula>$G$72&lt;$D$70</formula>
    </cfRule>
  </conditionalFormatting>
  <conditionalFormatting sqref="O70:P72">
    <cfRule type="expression" dxfId="9" priority="10">
      <formula>$H$72&lt;$D$70</formula>
    </cfRule>
  </conditionalFormatting>
  <conditionalFormatting sqref="Q70:R72">
    <cfRule type="expression" dxfId="8" priority="9">
      <formula>$I$72&lt;$D$70</formula>
    </cfRule>
  </conditionalFormatting>
  <conditionalFormatting sqref="K73:L75">
    <cfRule type="expression" dxfId="7" priority="8">
      <formula>$F$75&lt;$D$73</formula>
    </cfRule>
  </conditionalFormatting>
  <conditionalFormatting sqref="M73:N75">
    <cfRule type="expression" dxfId="6" priority="7">
      <formula>$G$75&lt;$D$73</formula>
    </cfRule>
  </conditionalFormatting>
  <conditionalFormatting sqref="O73:P75">
    <cfRule type="expression" dxfId="5" priority="6">
      <formula>$H$75&lt;$D$73</formula>
    </cfRule>
  </conditionalFormatting>
  <conditionalFormatting sqref="Q73:R75">
    <cfRule type="expression" dxfId="4" priority="5">
      <formula>$I$75&lt;$D$73</formula>
    </cfRule>
  </conditionalFormatting>
  <conditionalFormatting sqref="K76:L78">
    <cfRule type="expression" dxfId="3" priority="4">
      <formula>$F$78&lt;$D$76</formula>
    </cfRule>
  </conditionalFormatting>
  <conditionalFormatting sqref="M76:N78">
    <cfRule type="expression" dxfId="2" priority="3">
      <formula>$G$78&lt;$D$76</formula>
    </cfRule>
  </conditionalFormatting>
  <conditionalFormatting sqref="O76:P78">
    <cfRule type="expression" dxfId="1" priority="2">
      <formula>$H$78&lt;$D$76</formula>
    </cfRule>
  </conditionalFormatting>
  <conditionalFormatting sqref="Q76:R78">
    <cfRule type="expression" dxfId="0" priority="1">
      <formula>$I$78&lt;$D$76</formula>
    </cfRule>
  </conditionalFormatting>
  <dataValidations count="2">
    <dataValidation type="textLength" allowBlank="1" showInputMessage="1" showErrorMessage="1" sqref="R12 R15 R67 R70 N67 N70 P73 P70 P67 N12 N15 P12 R18 R21 R25 R28 N18 N21 N25 N28 P28 P25 P21 P18 R31 R34 N31 N34 P34 P31 R37 R40 R48 R51 N37 N40 N48 N51 P51 P48 P40 P37 R54 R57 R61 R64 N54 N57 N61 N64 P64 P61 P57 P54 R73 R76 N73 N76 P76 P15 L73 L70 L61 L57 L54 L51 L48 L40 L37 L34 L31 L28 L25 L15 L21 L18 L64 L67 L12 L76 T13:T24">
      <formula1>0</formula1>
      <formula2>500</formula2>
    </dataValidation>
    <dataValidation type="list" allowBlank="1" showInputMessage="1" showErrorMessage="1" sqref="Q61:Q78 K40 M21 O21 K21 Q21 O40 M40 K48:K59 M48:M59 O48:O59 Q48:Q59 K61:K78 M61:M78 O61:O78 K12 M12 O12 Q12 K15 M15 O15 Q15 K18 M18 O18 Q18 K25 K28 K31 K34 K37 M25 O25 Q25 M28 O28 Q28 M31 O31 Q31 M34 O34 Q34 M37 O37 Q37 Q40">
      <formula1>$T$13:$T$17</formula1>
    </dataValidation>
  </dataValidations>
  <printOptions horizontalCentered="1" verticalCentered="1"/>
  <pageMargins left="0.45" right="0.45" top="0.75" bottom="0.44" header="0.3" footer="0.2"/>
  <pageSetup scale="38" fitToHeight="2" orientation="landscape" r:id="rId1"/>
  <headerFooter>
    <oddFooter>&amp;L&amp;F</oddFooter>
  </headerFooter>
  <rowBreaks count="1" manualBreakCount="1">
    <brk id="43" max="17" man="1"/>
  </rowBreaks>
  <ignoredErrors>
    <ignoredError sqref="G5:G7"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R76"/>
  <sheetViews>
    <sheetView workbookViewId="0">
      <pane xSplit="1" ySplit="2" topLeftCell="B3" activePane="bottomRight" state="frozen"/>
      <selection pane="topRight" activeCell="C1" sqref="C1"/>
      <selection pane="bottomLeft" activeCell="A3" sqref="A3"/>
      <selection pane="bottomRight" activeCell="C64" sqref="C64"/>
    </sheetView>
  </sheetViews>
  <sheetFormatPr defaultColWidth="9.109375" defaultRowHeight="14.4"/>
  <cols>
    <col min="1" max="1" width="12.33203125" style="43" bestFit="1" customWidth="1"/>
    <col min="2" max="5" width="12.88671875" style="43" customWidth="1"/>
    <col min="6" max="6" width="12.33203125" style="43" customWidth="1"/>
    <col min="7" max="7" width="12.88671875" style="43" customWidth="1"/>
    <col min="8" max="8" width="10.6640625" style="43" customWidth="1"/>
    <col min="9" max="9" width="12.88671875" style="43" customWidth="1"/>
    <col min="10" max="10" width="9.109375" style="43"/>
    <col min="11" max="11" width="12.88671875" style="43" customWidth="1"/>
    <col min="12" max="12" width="11.109375" style="43" customWidth="1"/>
    <col min="13" max="13" width="12.88671875" style="43" customWidth="1"/>
    <col min="14" max="14" width="10.6640625" style="43" customWidth="1"/>
    <col min="15" max="15" width="12.88671875" style="43" customWidth="1"/>
    <col min="16" max="16" width="9.109375" style="43"/>
    <col min="17" max="17" width="12.88671875" style="43" customWidth="1"/>
    <col min="18" max="18" width="9.109375" style="43"/>
    <col min="19" max="19" width="12.88671875" style="43" customWidth="1"/>
    <col min="20" max="20" width="12.6640625" style="43" customWidth="1"/>
    <col min="21" max="22" width="12.88671875" style="43" customWidth="1"/>
    <col min="23" max="23" width="9.109375" style="43"/>
    <col min="24" max="24" width="12.88671875" style="43" customWidth="1"/>
    <col min="25" max="25" width="9.109375" style="43"/>
    <col min="26" max="26" width="12.88671875" style="43" customWidth="1"/>
    <col min="27" max="27" width="11.6640625" style="43" customWidth="1"/>
    <col min="28" max="28" width="12.88671875" style="43" customWidth="1"/>
    <col min="29" max="29" width="9.109375" style="43"/>
    <col min="30" max="30" width="12.88671875" style="43" customWidth="1"/>
    <col min="31" max="31" width="9.109375" style="43"/>
    <col min="32" max="32" width="12.88671875" style="43" customWidth="1"/>
    <col min="33" max="33" width="9.109375" style="43"/>
    <col min="34" max="34" width="12.88671875" style="43" customWidth="1"/>
    <col min="35" max="35" width="9.109375" style="43"/>
    <col min="36" max="36" width="12.88671875" style="43" customWidth="1"/>
    <col min="37" max="37" width="9.109375" style="43"/>
    <col min="38" max="38" width="12.88671875" style="43" customWidth="1"/>
    <col min="39" max="39" width="9.109375" style="43"/>
    <col min="40" max="40" width="12.88671875" style="43" customWidth="1"/>
    <col min="41" max="41" width="13.88671875" style="43" customWidth="1"/>
    <col min="42" max="42" width="12.88671875" style="43" customWidth="1"/>
    <col min="43" max="16384" width="9.109375" style="43"/>
  </cols>
  <sheetData>
    <row r="1" spans="1:44" ht="19.2" customHeight="1" thickTop="1" thickBot="1">
      <c r="A1" s="159" t="s">
        <v>34</v>
      </c>
      <c r="B1" s="180" t="s">
        <v>193</v>
      </c>
      <c r="C1" s="180"/>
      <c r="D1" s="180"/>
      <c r="E1" s="180"/>
      <c r="F1" s="180"/>
      <c r="G1" s="180"/>
      <c r="H1" s="180"/>
      <c r="I1" s="180"/>
      <c r="J1" s="180"/>
      <c r="K1" s="180"/>
      <c r="L1" s="180"/>
      <c r="M1" s="180"/>
      <c r="N1" s="180"/>
      <c r="O1" s="180"/>
      <c r="P1" s="180"/>
      <c r="Q1" s="180"/>
      <c r="R1" s="180"/>
      <c r="S1" s="180"/>
      <c r="T1" s="180"/>
      <c r="U1" s="179"/>
      <c r="V1" s="179"/>
      <c r="W1" s="310" t="s">
        <v>192</v>
      </c>
      <c r="X1" s="310"/>
      <c r="Y1" s="310"/>
      <c r="Z1" s="310"/>
      <c r="AA1" s="310"/>
      <c r="AB1" s="310"/>
      <c r="AC1" s="310"/>
      <c r="AD1" s="310"/>
      <c r="AE1" s="310"/>
      <c r="AF1" s="310"/>
      <c r="AG1" s="310"/>
      <c r="AH1" s="310"/>
      <c r="AI1" s="310"/>
      <c r="AJ1" s="310"/>
      <c r="AK1" s="310"/>
      <c r="AL1" s="310"/>
      <c r="AM1" s="310"/>
      <c r="AN1" s="310"/>
      <c r="AO1" s="310"/>
      <c r="AP1" s="178"/>
      <c r="AR1" s="43" t="s">
        <v>191</v>
      </c>
    </row>
    <row r="2" spans="1:44" ht="44.4" thickTop="1" thickBot="1">
      <c r="A2" s="159"/>
      <c r="B2" s="175" t="s">
        <v>187</v>
      </c>
      <c r="C2" s="175" t="s">
        <v>177</v>
      </c>
      <c r="D2" s="175" t="s">
        <v>186</v>
      </c>
      <c r="E2" s="175" t="s">
        <v>177</v>
      </c>
      <c r="F2" s="177" t="s">
        <v>190</v>
      </c>
      <c r="G2" s="175" t="s">
        <v>177</v>
      </c>
      <c r="H2" s="177" t="s">
        <v>189</v>
      </c>
      <c r="I2" s="175" t="s">
        <v>177</v>
      </c>
      <c r="J2" s="177" t="s">
        <v>183</v>
      </c>
      <c r="K2" s="175" t="s">
        <v>177</v>
      </c>
      <c r="L2" s="177" t="s">
        <v>182</v>
      </c>
      <c r="M2" s="175" t="s">
        <v>177</v>
      </c>
      <c r="N2" s="177" t="s">
        <v>181</v>
      </c>
      <c r="O2" s="175" t="s">
        <v>177</v>
      </c>
      <c r="P2" s="177" t="s">
        <v>180</v>
      </c>
      <c r="Q2" s="175" t="s">
        <v>177</v>
      </c>
      <c r="R2" s="177" t="s">
        <v>179</v>
      </c>
      <c r="S2" s="175" t="s">
        <v>177</v>
      </c>
      <c r="T2" s="176" t="s">
        <v>188</v>
      </c>
      <c r="U2" s="175" t="s">
        <v>177</v>
      </c>
      <c r="V2" s="175"/>
      <c r="W2" s="175" t="s">
        <v>187</v>
      </c>
      <c r="X2" s="175" t="s">
        <v>177</v>
      </c>
      <c r="Y2" s="177" t="s">
        <v>186</v>
      </c>
      <c r="Z2" s="175" t="s">
        <v>177</v>
      </c>
      <c r="AA2" s="177" t="s">
        <v>185</v>
      </c>
      <c r="AB2" s="175" t="s">
        <v>177</v>
      </c>
      <c r="AC2" s="177" t="s">
        <v>184</v>
      </c>
      <c r="AD2" s="175" t="s">
        <v>177</v>
      </c>
      <c r="AE2" s="177" t="s">
        <v>183</v>
      </c>
      <c r="AF2" s="175" t="s">
        <v>177</v>
      </c>
      <c r="AG2" s="177" t="s">
        <v>182</v>
      </c>
      <c r="AH2" s="175" t="s">
        <v>177</v>
      </c>
      <c r="AI2" s="177" t="s">
        <v>181</v>
      </c>
      <c r="AJ2" s="175" t="s">
        <v>177</v>
      </c>
      <c r="AK2" s="177" t="s">
        <v>180</v>
      </c>
      <c r="AL2" s="175" t="s">
        <v>177</v>
      </c>
      <c r="AM2" s="177" t="s">
        <v>179</v>
      </c>
      <c r="AN2" s="175" t="s">
        <v>177</v>
      </c>
      <c r="AO2" s="176" t="s">
        <v>178</v>
      </c>
      <c r="AP2" s="175" t="s">
        <v>177</v>
      </c>
    </row>
    <row r="3" spans="1:44" hidden="1"/>
    <row r="4" spans="1:44">
      <c r="A4" s="158" t="s">
        <v>48</v>
      </c>
      <c r="B4" s="169"/>
      <c r="C4" s="169"/>
      <c r="D4" s="169"/>
      <c r="E4" s="169"/>
      <c r="F4" s="171"/>
      <c r="G4" s="169"/>
      <c r="H4" s="171"/>
      <c r="I4" s="169"/>
      <c r="J4" s="171"/>
      <c r="K4" s="169"/>
      <c r="L4" s="171"/>
      <c r="M4" s="169"/>
      <c r="N4" s="171"/>
      <c r="O4" s="169"/>
      <c r="P4" s="171"/>
      <c r="Q4" s="169"/>
      <c r="R4" s="171"/>
      <c r="S4" s="169"/>
      <c r="T4" s="170"/>
      <c r="U4" s="169"/>
      <c r="V4" s="169"/>
      <c r="W4" s="169"/>
      <c r="X4" s="169"/>
      <c r="Y4" s="171"/>
      <c r="Z4" s="169"/>
      <c r="AA4" s="171"/>
      <c r="AB4" s="169"/>
      <c r="AC4" s="171"/>
      <c r="AD4" s="169"/>
      <c r="AE4" s="171"/>
      <c r="AF4" s="169"/>
      <c r="AG4" s="171"/>
      <c r="AH4" s="169"/>
      <c r="AI4" s="171"/>
      <c r="AJ4" s="169"/>
      <c r="AK4" s="171"/>
      <c r="AL4" s="169"/>
      <c r="AM4" s="171"/>
      <c r="AN4" s="169"/>
      <c r="AO4" s="170"/>
      <c r="AP4" s="169"/>
      <c r="AR4" s="43">
        <v>20140220</v>
      </c>
    </row>
    <row r="5" spans="1:44">
      <c r="A5" s="158" t="s">
        <v>49</v>
      </c>
      <c r="B5" s="166"/>
      <c r="C5" s="166"/>
      <c r="D5" s="166"/>
      <c r="E5" s="166"/>
      <c r="F5" s="168"/>
      <c r="G5" s="166"/>
      <c r="H5" s="168"/>
      <c r="I5" s="166"/>
      <c r="J5" s="168"/>
      <c r="K5" s="166"/>
      <c r="L5" s="168"/>
      <c r="M5" s="166"/>
      <c r="N5" s="168"/>
      <c r="O5" s="166"/>
      <c r="P5" s="168"/>
      <c r="Q5" s="166"/>
      <c r="R5" s="168"/>
      <c r="S5" s="166"/>
      <c r="T5" s="167"/>
      <c r="U5" s="166"/>
      <c r="V5" s="166"/>
      <c r="W5" s="166"/>
      <c r="X5" s="166"/>
      <c r="Y5" s="168"/>
      <c r="Z5" s="166"/>
      <c r="AA5" s="168"/>
      <c r="AB5" s="166"/>
      <c r="AC5" s="168"/>
      <c r="AD5" s="166"/>
      <c r="AE5" s="168"/>
      <c r="AF5" s="166"/>
      <c r="AG5" s="168"/>
      <c r="AH5" s="166"/>
      <c r="AI5" s="168"/>
      <c r="AJ5" s="166"/>
      <c r="AK5" s="168"/>
      <c r="AL5" s="166"/>
      <c r="AM5" s="168"/>
      <c r="AN5" s="166"/>
      <c r="AO5" s="167"/>
      <c r="AP5" s="166"/>
      <c r="AR5" s="43">
        <v>20140207</v>
      </c>
    </row>
    <row r="6" spans="1:44">
      <c r="A6" s="158" t="s">
        <v>50</v>
      </c>
      <c r="B6" s="166"/>
      <c r="C6" s="166"/>
      <c r="D6" s="166"/>
      <c r="E6" s="166"/>
      <c r="F6" s="168"/>
      <c r="G6" s="166"/>
      <c r="H6" s="168"/>
      <c r="I6" s="166"/>
      <c r="J6" s="168"/>
      <c r="K6" s="166"/>
      <c r="L6" s="168"/>
      <c r="M6" s="166"/>
      <c r="N6" s="168"/>
      <c r="O6" s="166"/>
      <c r="P6" s="168"/>
      <c r="Q6" s="166"/>
      <c r="R6" s="168"/>
      <c r="S6" s="166"/>
      <c r="T6" s="167"/>
      <c r="U6" s="166"/>
      <c r="V6" s="166"/>
      <c r="W6" s="166"/>
      <c r="X6" s="166"/>
      <c r="Y6" s="168"/>
      <c r="Z6" s="166"/>
      <c r="AA6" s="168"/>
      <c r="AB6" s="166"/>
      <c r="AC6" s="168"/>
      <c r="AD6" s="166"/>
      <c r="AE6" s="168"/>
      <c r="AF6" s="166"/>
      <c r="AG6" s="168"/>
      <c r="AH6" s="166"/>
      <c r="AI6" s="168"/>
      <c r="AJ6" s="166"/>
      <c r="AK6" s="168"/>
      <c r="AL6" s="166"/>
      <c r="AM6" s="168"/>
      <c r="AN6" s="166"/>
      <c r="AO6" s="167"/>
      <c r="AP6" s="166"/>
      <c r="AR6" s="43">
        <v>20140218</v>
      </c>
    </row>
    <row r="7" spans="1:44" ht="15" thickBot="1">
      <c r="A7" s="158" t="s">
        <v>51</v>
      </c>
      <c r="B7" s="172"/>
      <c r="C7" s="172"/>
      <c r="D7" s="172"/>
      <c r="E7" s="172"/>
      <c r="F7" s="174"/>
      <c r="G7" s="172"/>
      <c r="H7" s="174"/>
      <c r="I7" s="172"/>
      <c r="J7" s="174"/>
      <c r="K7" s="172"/>
      <c r="L7" s="174"/>
      <c r="M7" s="172"/>
      <c r="N7" s="174"/>
      <c r="O7" s="172"/>
      <c r="P7" s="174"/>
      <c r="Q7" s="172"/>
      <c r="R7" s="174"/>
      <c r="S7" s="172"/>
      <c r="T7" s="173"/>
      <c r="U7" s="172"/>
      <c r="V7" s="172"/>
      <c r="W7" s="172"/>
      <c r="X7" s="172"/>
      <c r="Y7" s="174"/>
      <c r="Z7" s="172"/>
      <c r="AA7" s="174" t="s">
        <v>137</v>
      </c>
      <c r="AB7" s="172" t="s">
        <v>159</v>
      </c>
      <c r="AC7" s="174"/>
      <c r="AD7" s="172"/>
      <c r="AE7" s="174"/>
      <c r="AF7" s="172"/>
      <c r="AG7" s="174"/>
      <c r="AH7" s="172"/>
      <c r="AI7" s="174"/>
      <c r="AJ7" s="172"/>
      <c r="AK7" s="174"/>
      <c r="AL7" s="172"/>
      <c r="AM7" s="174"/>
      <c r="AN7" s="172"/>
      <c r="AO7" s="173" t="s">
        <v>137</v>
      </c>
      <c r="AP7" s="172" t="s">
        <v>159</v>
      </c>
      <c r="AR7" s="43">
        <v>20140218</v>
      </c>
    </row>
    <row r="8" spans="1:44">
      <c r="A8" s="158" t="s">
        <v>52</v>
      </c>
      <c r="B8" s="169"/>
      <c r="C8" s="169"/>
      <c r="D8" s="169"/>
      <c r="E8" s="169"/>
      <c r="F8" s="171"/>
      <c r="G8" s="169"/>
      <c r="H8" s="171"/>
      <c r="I8" s="169"/>
      <c r="J8" s="171"/>
      <c r="K8" s="169"/>
      <c r="L8" s="171"/>
      <c r="M8" s="169"/>
      <c r="N8" s="171"/>
      <c r="O8" s="169"/>
      <c r="P8" s="171"/>
      <c r="Q8" s="169"/>
      <c r="R8" s="171"/>
      <c r="S8" s="169"/>
      <c r="T8" s="170"/>
      <c r="U8" s="169"/>
      <c r="V8" s="169"/>
      <c r="W8" s="169"/>
      <c r="X8" s="169"/>
      <c r="Y8" s="171"/>
      <c r="Z8" s="169"/>
      <c r="AA8" s="171"/>
      <c r="AB8" s="169"/>
      <c r="AC8" s="171"/>
      <c r="AD8" s="169"/>
      <c r="AE8" s="171"/>
      <c r="AF8" s="169"/>
      <c r="AG8" s="171"/>
      <c r="AH8" s="169"/>
      <c r="AI8" s="171"/>
      <c r="AJ8" s="169"/>
      <c r="AK8" s="171"/>
      <c r="AL8" s="169"/>
      <c r="AM8" s="171"/>
      <c r="AN8" s="169"/>
      <c r="AO8" s="170"/>
      <c r="AP8" s="169"/>
      <c r="AR8" s="43">
        <v>20140218</v>
      </c>
    </row>
    <row r="9" spans="1:44">
      <c r="A9" s="158" t="s">
        <v>53</v>
      </c>
      <c r="B9" s="166"/>
      <c r="C9" s="166"/>
      <c r="D9" s="166"/>
      <c r="E9" s="166"/>
      <c r="F9" s="168"/>
      <c r="G9" s="166"/>
      <c r="H9" s="168"/>
      <c r="I9" s="166"/>
      <c r="J9" s="168"/>
      <c r="K9" s="166"/>
      <c r="L9" s="168"/>
      <c r="M9" s="166"/>
      <c r="N9" s="168"/>
      <c r="O9" s="166"/>
      <c r="P9" s="168" t="s">
        <v>154</v>
      </c>
      <c r="Q9" s="166" t="s">
        <v>176</v>
      </c>
      <c r="R9" s="168"/>
      <c r="S9" s="166"/>
      <c r="T9" s="167"/>
      <c r="U9" s="166"/>
      <c r="V9" s="166"/>
      <c r="W9" s="166"/>
      <c r="X9" s="166"/>
      <c r="Y9" s="168"/>
      <c r="Z9" s="166"/>
      <c r="AA9" s="168"/>
      <c r="AB9" s="166"/>
      <c r="AC9" s="168"/>
      <c r="AD9" s="166"/>
      <c r="AE9" s="168"/>
      <c r="AF9" s="166"/>
      <c r="AG9" s="168"/>
      <c r="AH9" s="166"/>
      <c r="AI9" s="168"/>
      <c r="AJ9" s="166"/>
      <c r="AK9" s="168"/>
      <c r="AL9" s="166"/>
      <c r="AM9" s="168"/>
      <c r="AN9" s="166"/>
      <c r="AO9" s="167" t="s">
        <v>138</v>
      </c>
      <c r="AP9" s="166" t="s">
        <v>175</v>
      </c>
      <c r="AR9" s="43">
        <v>20140218</v>
      </c>
    </row>
    <row r="10" spans="1:44">
      <c r="A10" s="158" t="s">
        <v>54</v>
      </c>
      <c r="B10" s="166"/>
      <c r="C10" s="166"/>
      <c r="D10" s="166"/>
      <c r="E10" s="166"/>
      <c r="F10" s="168"/>
      <c r="G10" s="166"/>
      <c r="H10" s="168"/>
      <c r="I10" s="166"/>
      <c r="J10" s="168"/>
      <c r="K10" s="166"/>
      <c r="L10" s="168"/>
      <c r="M10" s="166"/>
      <c r="N10" s="168"/>
      <c r="O10" s="166"/>
      <c r="P10" s="168"/>
      <c r="Q10" s="166"/>
      <c r="R10" s="168"/>
      <c r="S10" s="166"/>
      <c r="T10" s="167"/>
      <c r="U10" s="166"/>
      <c r="V10" s="166"/>
      <c r="W10" s="166"/>
      <c r="X10" s="166"/>
      <c r="Y10" s="168"/>
      <c r="Z10" s="166"/>
      <c r="AA10" s="168"/>
      <c r="AB10" s="166"/>
      <c r="AC10" s="168"/>
      <c r="AD10" s="166"/>
      <c r="AE10" s="168"/>
      <c r="AF10" s="166"/>
      <c r="AG10" s="168"/>
      <c r="AH10" s="166"/>
      <c r="AI10" s="168"/>
      <c r="AJ10" s="166"/>
      <c r="AK10" s="168"/>
      <c r="AL10" s="166"/>
      <c r="AM10" s="168"/>
      <c r="AN10" s="166"/>
      <c r="AO10" s="167"/>
      <c r="AP10" s="166"/>
      <c r="AR10" s="43">
        <v>20140217</v>
      </c>
    </row>
    <row r="11" spans="1:44" ht="15" thickBot="1">
      <c r="A11" s="158" t="s">
        <v>55</v>
      </c>
      <c r="B11" s="172"/>
      <c r="C11" s="172"/>
      <c r="D11" s="172"/>
      <c r="E11" s="172"/>
      <c r="F11" s="174"/>
      <c r="G11" s="172"/>
      <c r="H11" s="174"/>
      <c r="I11" s="172"/>
      <c r="J11" s="174"/>
      <c r="K11" s="172"/>
      <c r="L11" s="174"/>
      <c r="M11" s="172"/>
      <c r="N11" s="174"/>
      <c r="O11" s="172"/>
      <c r="P11" s="174"/>
      <c r="Q11" s="172"/>
      <c r="R11" s="174"/>
      <c r="S11" s="172"/>
      <c r="T11" s="173"/>
      <c r="U11" s="172"/>
      <c r="V11" s="172"/>
      <c r="W11" s="172"/>
      <c r="X11" s="172"/>
      <c r="Y11" s="174"/>
      <c r="Z11" s="172"/>
      <c r="AA11" s="174"/>
      <c r="AB11" s="172"/>
      <c r="AC11" s="174"/>
      <c r="AD11" s="172"/>
      <c r="AE11" s="174"/>
      <c r="AF11" s="172"/>
      <c r="AG11" s="174"/>
      <c r="AH11" s="172"/>
      <c r="AI11" s="174"/>
      <c r="AJ11" s="172"/>
      <c r="AK11" s="174"/>
      <c r="AL11" s="172"/>
      <c r="AM11" s="174"/>
      <c r="AN11" s="172"/>
      <c r="AO11" s="173"/>
      <c r="AP11" s="172"/>
      <c r="AR11" s="43">
        <v>20140219</v>
      </c>
    </row>
    <row r="12" spans="1:44">
      <c r="A12" s="158" t="s">
        <v>56</v>
      </c>
      <c r="B12" s="169"/>
      <c r="C12" s="169"/>
      <c r="D12" s="169"/>
      <c r="E12" s="169"/>
      <c r="F12" s="171"/>
      <c r="G12" s="169"/>
      <c r="H12" s="171"/>
      <c r="I12" s="169"/>
      <c r="J12" s="171"/>
      <c r="K12" s="169"/>
      <c r="L12" s="171"/>
      <c r="M12" s="169"/>
      <c r="N12" s="171"/>
      <c r="O12" s="169"/>
      <c r="P12" s="171"/>
      <c r="Q12" s="169"/>
      <c r="R12" s="171"/>
      <c r="S12" s="169"/>
      <c r="T12" s="170"/>
      <c r="U12" s="169"/>
      <c r="V12" s="169"/>
      <c r="W12" s="169"/>
      <c r="X12" s="169"/>
      <c r="Y12" s="171"/>
      <c r="Z12" s="169"/>
      <c r="AA12" s="171"/>
      <c r="AB12" s="169"/>
      <c r="AC12" s="171"/>
      <c r="AD12" s="169"/>
      <c r="AE12" s="171"/>
      <c r="AF12" s="169"/>
      <c r="AG12" s="171"/>
      <c r="AH12" s="169"/>
      <c r="AI12" s="171"/>
      <c r="AJ12" s="169"/>
      <c r="AK12" s="171"/>
      <c r="AL12" s="169"/>
      <c r="AM12" s="171"/>
      <c r="AN12" s="169"/>
      <c r="AO12" s="170"/>
      <c r="AP12" s="169"/>
      <c r="AR12" s="43">
        <v>20140206</v>
      </c>
    </row>
    <row r="13" spans="1:44">
      <c r="A13" s="158" t="s">
        <v>57</v>
      </c>
      <c r="B13" s="166"/>
      <c r="C13" s="166"/>
      <c r="D13" s="166"/>
      <c r="E13" s="166"/>
      <c r="F13" s="168"/>
      <c r="G13" s="166"/>
      <c r="H13" s="168"/>
      <c r="I13" s="166"/>
      <c r="J13" s="168"/>
      <c r="K13" s="166"/>
      <c r="L13" s="168"/>
      <c r="M13" s="166"/>
      <c r="N13" s="168"/>
      <c r="O13" s="166"/>
      <c r="P13" s="168"/>
      <c r="Q13" s="166"/>
      <c r="R13" s="168"/>
      <c r="S13" s="166"/>
      <c r="T13" s="167"/>
      <c r="U13" s="166"/>
      <c r="V13" s="166"/>
      <c r="W13" s="166"/>
      <c r="X13" s="166"/>
      <c r="Y13" s="168"/>
      <c r="Z13" s="166"/>
      <c r="AA13" s="168"/>
      <c r="AB13" s="166"/>
      <c r="AC13" s="168"/>
      <c r="AD13" s="166"/>
      <c r="AE13" s="168"/>
      <c r="AF13" s="166"/>
      <c r="AG13" s="168"/>
      <c r="AH13" s="166"/>
      <c r="AI13" s="168"/>
      <c r="AJ13" s="166"/>
      <c r="AK13" s="168"/>
      <c r="AL13" s="166"/>
      <c r="AM13" s="168"/>
      <c r="AN13" s="166"/>
      <c r="AO13" s="167"/>
      <c r="AP13" s="166"/>
      <c r="AR13" s="43">
        <v>20140218</v>
      </c>
    </row>
    <row r="14" spans="1:44">
      <c r="A14" s="158" t="s">
        <v>58</v>
      </c>
      <c r="B14" s="166"/>
      <c r="C14" s="166"/>
      <c r="D14" s="166"/>
      <c r="E14" s="166"/>
      <c r="F14" s="168"/>
      <c r="G14" s="166"/>
      <c r="H14" s="168"/>
      <c r="I14" s="166"/>
      <c r="J14" s="168"/>
      <c r="K14" s="166"/>
      <c r="L14" s="168"/>
      <c r="M14" s="166"/>
      <c r="N14" s="168"/>
      <c r="O14" s="166"/>
      <c r="P14" s="168"/>
      <c r="Q14" s="166"/>
      <c r="R14" s="168"/>
      <c r="S14" s="166"/>
      <c r="T14" s="167"/>
      <c r="U14" s="166"/>
      <c r="V14" s="166"/>
      <c r="W14" s="166"/>
      <c r="X14" s="166"/>
      <c r="Y14" s="168"/>
      <c r="Z14" s="166"/>
      <c r="AA14" s="168"/>
      <c r="AB14" s="166"/>
      <c r="AC14" s="168"/>
      <c r="AD14" s="166"/>
      <c r="AE14" s="168"/>
      <c r="AF14" s="166"/>
      <c r="AG14" s="168"/>
      <c r="AH14" s="166"/>
      <c r="AI14" s="168"/>
      <c r="AJ14" s="166"/>
      <c r="AK14" s="168"/>
      <c r="AL14" s="166"/>
      <c r="AM14" s="168"/>
      <c r="AN14" s="166"/>
      <c r="AO14" s="167"/>
      <c r="AP14" s="166"/>
      <c r="AR14" s="43">
        <v>20140220</v>
      </c>
    </row>
    <row r="15" spans="1:44" ht="15" thickBot="1">
      <c r="A15" s="158" t="s">
        <v>59</v>
      </c>
      <c r="B15" s="172"/>
      <c r="C15" s="172"/>
      <c r="D15" s="172"/>
      <c r="E15" s="172"/>
      <c r="F15" s="174"/>
      <c r="G15" s="172"/>
      <c r="H15" s="174"/>
      <c r="I15" s="172"/>
      <c r="J15" s="174"/>
      <c r="K15" s="172"/>
      <c r="L15" s="174"/>
      <c r="M15" s="172"/>
      <c r="N15" s="174"/>
      <c r="O15" s="172"/>
      <c r="P15" s="174"/>
      <c r="Q15" s="172"/>
      <c r="R15" s="174"/>
      <c r="S15" s="172"/>
      <c r="T15" s="173" t="s">
        <v>155</v>
      </c>
      <c r="U15" s="172" t="s">
        <v>174</v>
      </c>
      <c r="V15" s="172"/>
      <c r="W15" s="172"/>
      <c r="X15" s="172"/>
      <c r="Y15" s="174"/>
      <c r="Z15" s="172"/>
      <c r="AA15" s="174"/>
      <c r="AB15" s="172"/>
      <c r="AC15" s="174"/>
      <c r="AD15" s="172"/>
      <c r="AE15" s="174"/>
      <c r="AF15" s="172"/>
      <c r="AG15" s="174"/>
      <c r="AH15" s="172"/>
      <c r="AI15" s="174"/>
      <c r="AJ15" s="172"/>
      <c r="AK15" s="174"/>
      <c r="AL15" s="172"/>
      <c r="AM15" s="174"/>
      <c r="AN15" s="172"/>
      <c r="AO15" s="173"/>
      <c r="AP15" s="172"/>
      <c r="AR15" s="43">
        <v>20140219</v>
      </c>
    </row>
    <row r="16" spans="1:44">
      <c r="A16" s="158" t="s">
        <v>60</v>
      </c>
      <c r="B16" s="169"/>
      <c r="C16" s="169"/>
      <c r="D16" s="169" t="s">
        <v>156</v>
      </c>
      <c r="E16" s="169" t="s">
        <v>173</v>
      </c>
      <c r="F16" s="171"/>
      <c r="G16" s="169"/>
      <c r="H16" s="171"/>
      <c r="I16" s="169"/>
      <c r="J16" s="171"/>
      <c r="K16" s="169"/>
      <c r="L16" s="171"/>
      <c r="M16" s="169"/>
      <c r="N16" s="171"/>
      <c r="O16" s="169"/>
      <c r="P16" s="171"/>
      <c r="Q16" s="169"/>
      <c r="R16" s="171"/>
      <c r="S16" s="169"/>
      <c r="T16" s="170"/>
      <c r="U16" s="169"/>
      <c r="V16" s="169"/>
      <c r="W16" s="169"/>
      <c r="X16" s="169"/>
      <c r="Y16" s="171"/>
      <c r="Z16" s="169"/>
      <c r="AA16" s="171"/>
      <c r="AB16" s="169"/>
      <c r="AC16" s="171"/>
      <c r="AD16" s="169"/>
      <c r="AE16" s="171"/>
      <c r="AF16" s="169"/>
      <c r="AG16" s="171"/>
      <c r="AH16" s="169"/>
      <c r="AI16" s="171"/>
      <c r="AJ16" s="169"/>
      <c r="AK16" s="171"/>
      <c r="AL16" s="169"/>
      <c r="AM16" s="171"/>
      <c r="AN16" s="169"/>
      <c r="AO16" s="170"/>
      <c r="AP16" s="169"/>
      <c r="AR16" s="43">
        <v>20140219</v>
      </c>
    </row>
    <row r="17" spans="1:44">
      <c r="A17" s="158" t="s">
        <v>61</v>
      </c>
      <c r="B17" s="166"/>
      <c r="C17" s="166"/>
      <c r="D17" s="166"/>
      <c r="E17" s="166"/>
      <c r="F17" s="168"/>
      <c r="G17" s="166"/>
      <c r="H17" s="168"/>
      <c r="I17" s="166"/>
      <c r="J17" s="168"/>
      <c r="K17" s="166"/>
      <c r="L17" s="168"/>
      <c r="M17" s="166"/>
      <c r="N17" s="168"/>
      <c r="O17" s="166"/>
      <c r="P17" s="168"/>
      <c r="Q17" s="166"/>
      <c r="R17" s="168"/>
      <c r="S17" s="166"/>
      <c r="T17" s="167"/>
      <c r="U17" s="166"/>
      <c r="V17" s="166"/>
      <c r="W17" s="166"/>
      <c r="X17" s="166"/>
      <c r="Y17" s="168"/>
      <c r="Z17" s="166"/>
      <c r="AA17" s="168"/>
      <c r="AB17" s="166"/>
      <c r="AC17" s="168"/>
      <c r="AD17" s="166"/>
      <c r="AE17" s="168"/>
      <c r="AF17" s="166"/>
      <c r="AG17" s="168"/>
      <c r="AH17" s="166"/>
      <c r="AI17" s="168"/>
      <c r="AJ17" s="166"/>
      <c r="AK17" s="168"/>
      <c r="AL17" s="166"/>
      <c r="AM17" s="168"/>
      <c r="AN17" s="166"/>
      <c r="AO17" s="167"/>
      <c r="AP17" s="166"/>
      <c r="AR17" s="43">
        <v>20140206</v>
      </c>
    </row>
    <row r="18" spans="1:44">
      <c r="A18" s="158" t="s">
        <v>62</v>
      </c>
      <c r="B18" s="166"/>
      <c r="C18" s="166"/>
      <c r="D18" s="166"/>
      <c r="E18" s="166"/>
      <c r="F18" s="168"/>
      <c r="G18" s="166"/>
      <c r="H18" s="168"/>
      <c r="I18" s="166"/>
      <c r="J18" s="168"/>
      <c r="K18" s="166"/>
      <c r="L18" s="168"/>
      <c r="M18" s="166"/>
      <c r="N18" s="168"/>
      <c r="O18" s="166"/>
      <c r="P18" s="168"/>
      <c r="Q18" s="166"/>
      <c r="R18" s="168"/>
      <c r="S18" s="166"/>
      <c r="T18" s="167"/>
      <c r="U18" s="166"/>
      <c r="V18" s="166"/>
      <c r="W18" s="166"/>
      <c r="X18" s="166"/>
      <c r="Y18" s="168"/>
      <c r="Z18" s="166"/>
      <c r="AA18" s="168"/>
      <c r="AB18" s="166"/>
      <c r="AC18" s="168"/>
      <c r="AD18" s="166"/>
      <c r="AE18" s="168"/>
      <c r="AF18" s="166"/>
      <c r="AG18" s="168"/>
      <c r="AH18" s="166"/>
      <c r="AI18" s="168"/>
      <c r="AJ18" s="166"/>
      <c r="AK18" s="168"/>
      <c r="AL18" s="166"/>
      <c r="AM18" s="168"/>
      <c r="AN18" s="166"/>
      <c r="AO18" s="167"/>
      <c r="AP18" s="166"/>
    </row>
    <row r="19" spans="1:44" ht="15" thickBot="1">
      <c r="A19" s="158" t="s">
        <v>63</v>
      </c>
      <c r="B19" s="172"/>
      <c r="C19" s="172"/>
      <c r="D19" s="172"/>
      <c r="E19" s="172"/>
      <c r="F19" s="174"/>
      <c r="G19" s="172"/>
      <c r="H19" s="174"/>
      <c r="I19" s="172"/>
      <c r="J19" s="174"/>
      <c r="K19" s="172"/>
      <c r="L19" s="174"/>
      <c r="M19" s="172"/>
      <c r="N19" s="174"/>
      <c r="O19" s="172"/>
      <c r="P19" s="174"/>
      <c r="Q19" s="172"/>
      <c r="R19" s="174"/>
      <c r="S19" s="172"/>
      <c r="T19" s="173"/>
      <c r="U19" s="172"/>
      <c r="V19" s="172"/>
      <c r="W19" s="172"/>
      <c r="X19" s="172"/>
      <c r="Y19" s="174"/>
      <c r="Z19" s="172"/>
      <c r="AA19" s="174"/>
      <c r="AB19" s="172"/>
      <c r="AC19" s="174"/>
      <c r="AD19" s="172"/>
      <c r="AE19" s="174"/>
      <c r="AF19" s="172"/>
      <c r="AG19" s="174"/>
      <c r="AH19" s="172"/>
      <c r="AI19" s="174"/>
      <c r="AJ19" s="172"/>
      <c r="AK19" s="174"/>
      <c r="AL19" s="172"/>
      <c r="AM19" s="174"/>
      <c r="AN19" s="172"/>
      <c r="AO19" s="173"/>
      <c r="AP19" s="172"/>
      <c r="AR19" s="43">
        <v>20140225</v>
      </c>
    </row>
    <row r="20" spans="1:44">
      <c r="A20" s="158" t="s">
        <v>64</v>
      </c>
      <c r="B20" s="169"/>
      <c r="C20" s="169"/>
      <c r="D20" s="169"/>
      <c r="E20" s="169"/>
      <c r="F20" s="171"/>
      <c r="G20" s="169"/>
      <c r="H20" s="171"/>
      <c r="I20" s="169"/>
      <c r="J20" s="171"/>
      <c r="K20" s="169"/>
      <c r="L20" s="171"/>
      <c r="M20" s="169"/>
      <c r="N20" s="171"/>
      <c r="O20" s="169"/>
      <c r="P20" s="171"/>
      <c r="Q20" s="169"/>
      <c r="R20" s="171"/>
      <c r="S20" s="169"/>
      <c r="T20" s="170"/>
      <c r="U20" s="169"/>
      <c r="V20" s="169"/>
      <c r="W20" s="169"/>
      <c r="X20" s="169"/>
      <c r="Y20" s="171"/>
      <c r="Z20" s="169"/>
      <c r="AA20" s="171" t="s">
        <v>156</v>
      </c>
      <c r="AB20" s="169" t="s">
        <v>172</v>
      </c>
      <c r="AC20" s="171"/>
      <c r="AD20" s="169"/>
      <c r="AE20" s="171"/>
      <c r="AF20" s="169"/>
      <c r="AG20" s="171"/>
      <c r="AH20" s="169"/>
      <c r="AI20" s="171"/>
      <c r="AJ20" s="169"/>
      <c r="AK20" s="171"/>
      <c r="AL20" s="169"/>
      <c r="AM20" s="171"/>
      <c r="AN20" s="169"/>
      <c r="AO20" s="170"/>
      <c r="AP20" s="169"/>
      <c r="AR20" s="43">
        <v>20140210</v>
      </c>
    </row>
    <row r="21" spans="1:44">
      <c r="A21" s="158" t="s">
        <v>65</v>
      </c>
      <c r="B21" s="166"/>
      <c r="C21" s="166"/>
      <c r="D21" s="166"/>
      <c r="E21" s="166"/>
      <c r="F21" s="168"/>
      <c r="G21" s="166"/>
      <c r="H21" s="168"/>
      <c r="I21" s="166"/>
      <c r="J21" s="168"/>
      <c r="K21" s="166"/>
      <c r="L21" s="168"/>
      <c r="M21" s="166"/>
      <c r="N21" s="168"/>
      <c r="O21" s="166"/>
      <c r="P21" s="168"/>
      <c r="Q21" s="166"/>
      <c r="R21" s="168"/>
      <c r="S21" s="166"/>
      <c r="T21" s="167"/>
      <c r="U21" s="166"/>
      <c r="V21" s="166"/>
      <c r="W21" s="166"/>
      <c r="X21" s="166"/>
      <c r="Y21" s="168"/>
      <c r="Z21" s="166"/>
      <c r="AA21" s="168"/>
      <c r="AB21" s="166"/>
      <c r="AC21" s="168"/>
      <c r="AD21" s="166"/>
      <c r="AE21" s="168"/>
      <c r="AF21" s="166"/>
      <c r="AG21" s="168"/>
      <c r="AH21" s="166"/>
      <c r="AI21" s="168"/>
      <c r="AJ21" s="166"/>
      <c r="AK21" s="168"/>
      <c r="AL21" s="166"/>
      <c r="AM21" s="168"/>
      <c r="AN21" s="166"/>
      <c r="AO21" s="167"/>
      <c r="AP21" s="166"/>
      <c r="AR21" s="43">
        <v>20140214</v>
      </c>
    </row>
    <row r="22" spans="1:44">
      <c r="A22" s="158" t="s">
        <v>66</v>
      </c>
      <c r="B22" s="166"/>
      <c r="C22" s="166"/>
      <c r="D22" s="166"/>
      <c r="E22" s="166"/>
      <c r="F22" s="168"/>
      <c r="G22" s="166"/>
      <c r="H22" s="168"/>
      <c r="I22" s="166"/>
      <c r="J22" s="168"/>
      <c r="K22" s="166"/>
      <c r="L22" s="168"/>
      <c r="M22" s="166"/>
      <c r="N22" s="168"/>
      <c r="O22" s="166"/>
      <c r="P22" s="168"/>
      <c r="Q22" s="166"/>
      <c r="R22" s="168"/>
      <c r="S22" s="166"/>
      <c r="T22" s="167"/>
      <c r="U22" s="166"/>
      <c r="V22" s="166"/>
      <c r="W22" s="166"/>
      <c r="X22" s="166"/>
      <c r="Y22" s="168"/>
      <c r="Z22" s="166"/>
      <c r="AA22" s="168"/>
      <c r="AB22" s="166"/>
      <c r="AC22" s="168"/>
      <c r="AD22" s="166"/>
      <c r="AE22" s="168"/>
      <c r="AF22" s="166"/>
      <c r="AG22" s="168"/>
      <c r="AH22" s="166"/>
      <c r="AI22" s="168"/>
      <c r="AJ22" s="166"/>
      <c r="AK22" s="168"/>
      <c r="AL22" s="166"/>
      <c r="AM22" s="168"/>
      <c r="AN22" s="166"/>
      <c r="AO22" s="167"/>
      <c r="AP22" s="166"/>
      <c r="AR22" s="43">
        <v>20140212</v>
      </c>
    </row>
    <row r="23" spans="1:44" ht="15" thickBot="1">
      <c r="A23" s="158" t="s">
        <v>67</v>
      </c>
      <c r="B23" s="172"/>
      <c r="C23" s="172"/>
      <c r="D23" s="172"/>
      <c r="E23" s="172"/>
      <c r="F23" s="174"/>
      <c r="G23" s="172"/>
      <c r="H23" s="174"/>
      <c r="I23" s="172"/>
      <c r="J23" s="174" t="s">
        <v>154</v>
      </c>
      <c r="K23" s="172" t="s">
        <v>171</v>
      </c>
      <c r="L23" s="174"/>
      <c r="M23" s="172"/>
      <c r="N23" s="174"/>
      <c r="O23" s="172"/>
      <c r="P23" s="174"/>
      <c r="Q23" s="172"/>
      <c r="R23" s="174"/>
      <c r="S23" s="172"/>
      <c r="T23" s="173"/>
      <c r="U23" s="172"/>
      <c r="V23" s="172"/>
      <c r="W23" s="172"/>
      <c r="X23" s="172"/>
      <c r="Y23" s="174"/>
      <c r="Z23" s="172"/>
      <c r="AA23" s="174"/>
      <c r="AB23" s="172"/>
      <c r="AC23" s="174"/>
      <c r="AD23" s="172"/>
      <c r="AE23" s="174"/>
      <c r="AF23" s="172"/>
      <c r="AG23" s="174"/>
      <c r="AH23" s="172"/>
      <c r="AI23" s="174"/>
      <c r="AJ23" s="172"/>
      <c r="AK23" s="174"/>
      <c r="AL23" s="172"/>
      <c r="AM23" s="174"/>
      <c r="AN23" s="172"/>
      <c r="AO23" s="173"/>
      <c r="AP23" s="172"/>
      <c r="AR23" s="43">
        <v>20140218</v>
      </c>
    </row>
    <row r="24" spans="1:44">
      <c r="A24" s="158" t="s">
        <v>68</v>
      </c>
      <c r="B24" s="169"/>
      <c r="C24" s="169"/>
      <c r="D24" s="169"/>
      <c r="E24" s="169"/>
      <c r="F24" s="171"/>
      <c r="G24" s="169"/>
      <c r="H24" s="171"/>
      <c r="I24" s="169"/>
      <c r="J24" s="171"/>
      <c r="K24" s="169"/>
      <c r="L24" s="171"/>
      <c r="M24" s="169"/>
      <c r="N24" s="171"/>
      <c r="O24" s="169"/>
      <c r="P24" s="171"/>
      <c r="Q24" s="169"/>
      <c r="R24" s="171"/>
      <c r="S24" s="169"/>
      <c r="T24" s="170"/>
      <c r="U24" s="169"/>
      <c r="V24" s="169"/>
      <c r="W24" s="169"/>
      <c r="X24" s="169"/>
      <c r="Y24" s="171"/>
      <c r="Z24" s="169"/>
      <c r="AA24" s="171"/>
      <c r="AB24" s="169"/>
      <c r="AC24" s="171"/>
      <c r="AD24" s="169"/>
      <c r="AE24" s="171"/>
      <c r="AF24" s="169"/>
      <c r="AG24" s="171"/>
      <c r="AH24" s="169"/>
      <c r="AI24" s="171"/>
      <c r="AJ24" s="169"/>
      <c r="AK24" s="171"/>
      <c r="AL24" s="169"/>
      <c r="AM24" s="171"/>
      <c r="AN24" s="169"/>
      <c r="AO24" s="170"/>
      <c r="AP24" s="169"/>
    </row>
    <row r="25" spans="1:44">
      <c r="A25" s="158" t="s">
        <v>69</v>
      </c>
      <c r="B25" s="166"/>
      <c r="C25" s="166"/>
      <c r="D25" s="166"/>
      <c r="E25" s="166"/>
      <c r="F25" s="168"/>
      <c r="G25" s="166"/>
      <c r="H25" s="168"/>
      <c r="I25" s="166"/>
      <c r="J25" s="168"/>
      <c r="K25" s="166"/>
      <c r="L25" s="168"/>
      <c r="M25" s="166"/>
      <c r="N25" s="168"/>
      <c r="O25" s="166"/>
      <c r="P25" s="168"/>
      <c r="Q25" s="166"/>
      <c r="R25" s="168"/>
      <c r="S25" s="166"/>
      <c r="T25" s="167"/>
      <c r="U25" s="166"/>
      <c r="V25" s="166"/>
      <c r="W25" s="166"/>
      <c r="X25" s="166"/>
      <c r="Y25" s="168"/>
      <c r="Z25" s="166"/>
      <c r="AA25" s="168"/>
      <c r="AB25" s="166"/>
      <c r="AC25" s="168"/>
      <c r="AD25" s="166"/>
      <c r="AE25" s="168"/>
      <c r="AF25" s="166"/>
      <c r="AG25" s="168"/>
      <c r="AH25" s="166"/>
      <c r="AI25" s="168" t="s">
        <v>138</v>
      </c>
      <c r="AJ25" s="166" t="s">
        <v>170</v>
      </c>
      <c r="AK25" s="168"/>
      <c r="AL25" s="166"/>
      <c r="AM25" s="168"/>
      <c r="AN25" s="166"/>
      <c r="AO25" s="167"/>
      <c r="AP25" s="166"/>
      <c r="AR25" s="43">
        <v>20140224</v>
      </c>
    </row>
    <row r="26" spans="1:44">
      <c r="A26" s="158" t="s">
        <v>70</v>
      </c>
      <c r="B26" s="166"/>
      <c r="C26" s="166"/>
      <c r="D26" s="166"/>
      <c r="E26" s="166"/>
      <c r="F26" s="168"/>
      <c r="G26" s="166"/>
      <c r="H26" s="168"/>
      <c r="I26" s="166"/>
      <c r="J26" s="168"/>
      <c r="K26" s="166"/>
      <c r="L26" s="168"/>
      <c r="M26" s="166"/>
      <c r="N26" s="168"/>
      <c r="O26" s="166"/>
      <c r="P26" s="168"/>
      <c r="Q26" s="166"/>
      <c r="R26" s="168"/>
      <c r="S26" s="166"/>
      <c r="T26" s="167"/>
      <c r="U26" s="166"/>
      <c r="V26" s="166"/>
      <c r="W26" s="166"/>
      <c r="X26" s="166"/>
      <c r="Y26" s="168"/>
      <c r="Z26" s="166"/>
      <c r="AA26" s="168"/>
      <c r="AB26" s="166"/>
      <c r="AC26" s="168"/>
      <c r="AD26" s="166"/>
      <c r="AE26" s="168"/>
      <c r="AF26" s="166"/>
      <c r="AG26" s="168"/>
      <c r="AH26" s="166"/>
      <c r="AI26" s="168"/>
      <c r="AJ26" s="166"/>
      <c r="AK26" s="168"/>
      <c r="AL26" s="166"/>
      <c r="AM26" s="168"/>
      <c r="AN26" s="166"/>
      <c r="AO26" s="167"/>
      <c r="AP26" s="166"/>
      <c r="AR26" s="43">
        <v>20140220</v>
      </c>
    </row>
    <row r="27" spans="1:44" ht="15" thickBot="1">
      <c r="A27" s="158" t="s">
        <v>71</v>
      </c>
      <c r="B27" s="172"/>
      <c r="C27" s="172"/>
      <c r="D27" s="172"/>
      <c r="E27" s="172"/>
      <c r="F27" s="174"/>
      <c r="G27" s="172"/>
      <c r="H27" s="174"/>
      <c r="I27" s="172"/>
      <c r="J27" s="174"/>
      <c r="K27" s="172"/>
      <c r="L27" s="174"/>
      <c r="M27" s="172"/>
      <c r="N27" s="174"/>
      <c r="O27" s="172"/>
      <c r="P27" s="174"/>
      <c r="Q27" s="172"/>
      <c r="R27" s="174"/>
      <c r="S27" s="172"/>
      <c r="T27" s="173"/>
      <c r="U27" s="172"/>
      <c r="V27" s="172"/>
      <c r="W27" s="172"/>
      <c r="X27" s="172"/>
      <c r="Y27" s="174"/>
      <c r="Z27" s="172"/>
      <c r="AA27" s="174"/>
      <c r="AB27" s="172"/>
      <c r="AC27" s="174"/>
      <c r="AD27" s="172"/>
      <c r="AE27" s="174"/>
      <c r="AF27" s="172"/>
      <c r="AG27" s="174"/>
      <c r="AH27" s="172"/>
      <c r="AI27" s="174"/>
      <c r="AJ27" s="172"/>
      <c r="AK27" s="174"/>
      <c r="AL27" s="172"/>
      <c r="AM27" s="174"/>
      <c r="AN27" s="172"/>
      <c r="AO27" s="173"/>
      <c r="AP27" s="172"/>
      <c r="AR27" s="43">
        <v>20140211</v>
      </c>
    </row>
    <row r="28" spans="1:44">
      <c r="A28" s="158" t="s">
        <v>126</v>
      </c>
      <c r="B28" s="169"/>
      <c r="C28" s="169"/>
      <c r="D28" s="169"/>
      <c r="E28" s="169"/>
      <c r="F28" s="171"/>
      <c r="G28" s="169"/>
      <c r="H28" s="171"/>
      <c r="I28" s="169"/>
      <c r="J28" s="171"/>
      <c r="K28" s="169"/>
      <c r="L28" s="171"/>
      <c r="M28" s="169"/>
      <c r="N28" s="171"/>
      <c r="O28" s="169"/>
      <c r="P28" s="171"/>
      <c r="Q28" s="169"/>
      <c r="R28" s="171"/>
      <c r="S28" s="169"/>
      <c r="T28" s="170"/>
      <c r="U28" s="169"/>
      <c r="V28" s="169"/>
      <c r="W28" s="169"/>
      <c r="X28" s="169"/>
      <c r="Y28" s="171"/>
      <c r="Z28" s="169"/>
      <c r="AA28" s="171"/>
      <c r="AB28" s="169"/>
      <c r="AC28" s="171"/>
      <c r="AD28" s="169"/>
      <c r="AE28" s="171"/>
      <c r="AF28" s="169"/>
      <c r="AG28" s="171"/>
      <c r="AH28" s="169"/>
      <c r="AI28" s="171"/>
      <c r="AJ28" s="169"/>
      <c r="AK28" s="171"/>
      <c r="AL28" s="169"/>
      <c r="AM28" s="171"/>
      <c r="AN28" s="169"/>
      <c r="AO28" s="170"/>
      <c r="AP28" s="169"/>
      <c r="AR28" s="43">
        <v>20140220</v>
      </c>
    </row>
    <row r="29" spans="1:44">
      <c r="A29" s="158" t="s">
        <v>72</v>
      </c>
      <c r="B29" s="166"/>
      <c r="C29" s="166"/>
      <c r="D29" s="166"/>
      <c r="E29" s="166"/>
      <c r="F29" s="168"/>
      <c r="G29" s="166"/>
      <c r="H29" s="168"/>
      <c r="I29" s="166"/>
      <c r="J29" s="168"/>
      <c r="K29" s="166"/>
      <c r="L29" s="168"/>
      <c r="M29" s="166"/>
      <c r="N29" s="168"/>
      <c r="O29" s="166"/>
      <c r="P29" s="168"/>
      <c r="Q29" s="166"/>
      <c r="R29" s="168"/>
      <c r="S29" s="166"/>
      <c r="T29" s="167"/>
      <c r="U29" s="166"/>
      <c r="V29" s="166"/>
      <c r="W29" s="166"/>
      <c r="X29" s="166"/>
      <c r="Y29" s="168"/>
      <c r="Z29" s="166"/>
      <c r="AA29" s="168"/>
      <c r="AB29" s="166"/>
      <c r="AC29" s="168"/>
      <c r="AD29" s="166"/>
      <c r="AE29" s="168"/>
      <c r="AF29" s="166"/>
      <c r="AG29" s="168"/>
      <c r="AH29" s="166"/>
      <c r="AI29" s="168"/>
      <c r="AJ29" s="166"/>
      <c r="AK29" s="168"/>
      <c r="AL29" s="166"/>
      <c r="AM29" s="168"/>
      <c r="AN29" s="166"/>
      <c r="AO29" s="167"/>
      <c r="AP29" s="166"/>
      <c r="AR29" s="43">
        <v>20140219</v>
      </c>
    </row>
    <row r="30" spans="1:44">
      <c r="A30" s="158" t="s">
        <v>73</v>
      </c>
      <c r="B30" s="166"/>
      <c r="C30" s="166"/>
      <c r="D30" s="166"/>
      <c r="E30" s="166"/>
      <c r="F30" s="168"/>
      <c r="G30" s="166"/>
      <c r="H30" s="168"/>
      <c r="I30" s="166"/>
      <c r="J30" s="168"/>
      <c r="K30" s="166"/>
      <c r="L30" s="168"/>
      <c r="M30" s="166"/>
      <c r="N30" s="168"/>
      <c r="O30" s="166"/>
      <c r="P30" s="168"/>
      <c r="Q30" s="166"/>
      <c r="R30" s="168"/>
      <c r="S30" s="166"/>
      <c r="T30" s="167"/>
      <c r="U30" s="166"/>
      <c r="V30" s="166"/>
      <c r="W30" s="166"/>
      <c r="X30" s="166"/>
      <c r="Y30" s="168"/>
      <c r="Z30" s="166"/>
      <c r="AA30" s="168"/>
      <c r="AB30" s="166"/>
      <c r="AC30" s="168"/>
      <c r="AD30" s="166"/>
      <c r="AE30" s="168"/>
      <c r="AF30" s="166"/>
      <c r="AG30" s="168"/>
      <c r="AH30" s="166"/>
      <c r="AI30" s="168"/>
      <c r="AJ30" s="166"/>
      <c r="AK30" s="168"/>
      <c r="AL30" s="166"/>
      <c r="AM30" s="168"/>
      <c r="AN30" s="166"/>
      <c r="AO30" s="167"/>
      <c r="AP30" s="166"/>
      <c r="AR30" s="43">
        <v>20140220</v>
      </c>
    </row>
    <row r="31" spans="1:44" ht="15" thickBot="1">
      <c r="A31" s="158" t="s">
        <v>74</v>
      </c>
      <c r="B31" s="172"/>
      <c r="C31" s="172"/>
      <c r="D31" s="172"/>
      <c r="E31" s="172"/>
      <c r="F31" s="174"/>
      <c r="G31" s="172"/>
      <c r="H31" s="174"/>
      <c r="I31" s="172"/>
      <c r="J31" s="174"/>
      <c r="K31" s="172"/>
      <c r="L31" s="174"/>
      <c r="M31" s="172"/>
      <c r="N31" s="174"/>
      <c r="O31" s="172"/>
      <c r="P31" s="174"/>
      <c r="Q31" s="172"/>
      <c r="R31" s="174"/>
      <c r="S31" s="172"/>
      <c r="T31" s="173"/>
      <c r="U31" s="172"/>
      <c r="V31" s="172"/>
      <c r="W31" s="172"/>
      <c r="X31" s="172"/>
      <c r="Y31" s="174"/>
      <c r="Z31" s="172"/>
      <c r="AA31" s="174"/>
      <c r="AB31" s="172"/>
      <c r="AC31" s="174"/>
      <c r="AD31" s="172"/>
      <c r="AE31" s="174"/>
      <c r="AF31" s="172"/>
      <c r="AG31" s="174"/>
      <c r="AH31" s="172"/>
      <c r="AI31" s="174"/>
      <c r="AJ31" s="172"/>
      <c r="AK31" s="174"/>
      <c r="AL31" s="172"/>
      <c r="AM31" s="174"/>
      <c r="AN31" s="172"/>
      <c r="AO31" s="173"/>
      <c r="AP31" s="172"/>
      <c r="AR31" s="43">
        <v>20140206</v>
      </c>
    </row>
    <row r="32" spans="1:44">
      <c r="A32" s="158" t="s">
        <v>75</v>
      </c>
      <c r="B32" s="169"/>
      <c r="C32" s="169"/>
      <c r="D32" s="169"/>
      <c r="E32" s="169"/>
      <c r="F32" s="171"/>
      <c r="G32" s="169"/>
      <c r="H32" s="171"/>
      <c r="I32" s="169"/>
      <c r="J32" s="171"/>
      <c r="K32" s="169"/>
      <c r="L32" s="171"/>
      <c r="M32" s="169"/>
      <c r="N32" s="171"/>
      <c r="O32" s="169"/>
      <c r="P32" s="171"/>
      <c r="Q32" s="169"/>
      <c r="R32" s="171"/>
      <c r="S32" s="169"/>
      <c r="T32" s="170"/>
      <c r="U32" s="169"/>
      <c r="V32" s="169"/>
      <c r="W32" s="169"/>
      <c r="X32" s="169"/>
      <c r="Y32" s="171"/>
      <c r="Z32" s="169"/>
      <c r="AA32" s="171"/>
      <c r="AB32" s="169"/>
      <c r="AC32" s="171"/>
      <c r="AD32" s="169"/>
      <c r="AE32" s="171"/>
      <c r="AF32" s="169"/>
      <c r="AG32" s="171"/>
      <c r="AH32" s="169"/>
      <c r="AI32" s="171"/>
      <c r="AJ32" s="169"/>
      <c r="AK32" s="171"/>
      <c r="AL32" s="169"/>
      <c r="AM32" s="171"/>
      <c r="AN32" s="169"/>
      <c r="AO32" s="170"/>
      <c r="AP32" s="169"/>
      <c r="AR32" s="43">
        <v>20140220</v>
      </c>
    </row>
    <row r="33" spans="1:44">
      <c r="A33" s="158" t="s">
        <v>76</v>
      </c>
      <c r="B33" s="166"/>
      <c r="C33" s="166"/>
      <c r="D33" s="166"/>
      <c r="E33" s="166"/>
      <c r="F33" s="168"/>
      <c r="G33" s="166"/>
      <c r="H33" s="168"/>
      <c r="I33" s="166"/>
      <c r="J33" s="168"/>
      <c r="K33" s="166"/>
      <c r="L33" s="168"/>
      <c r="M33" s="166"/>
      <c r="N33" s="168"/>
      <c r="O33" s="166"/>
      <c r="P33" s="168"/>
      <c r="Q33" s="166"/>
      <c r="R33" s="168"/>
      <c r="S33" s="166"/>
      <c r="T33" s="167"/>
      <c r="U33" s="166"/>
      <c r="V33" s="166"/>
      <c r="W33" s="166"/>
      <c r="X33" s="166"/>
      <c r="Y33" s="168"/>
      <c r="Z33" s="166"/>
      <c r="AA33" s="168"/>
      <c r="AB33" s="166"/>
      <c r="AC33" s="168"/>
      <c r="AD33" s="166"/>
      <c r="AE33" s="168"/>
      <c r="AF33" s="166"/>
      <c r="AG33" s="168"/>
      <c r="AH33" s="166"/>
      <c r="AI33" s="168"/>
      <c r="AJ33" s="166"/>
      <c r="AK33" s="168"/>
      <c r="AL33" s="166"/>
      <c r="AM33" s="168"/>
      <c r="AN33" s="166"/>
      <c r="AO33" s="167"/>
      <c r="AP33" s="166"/>
      <c r="AR33" s="43">
        <v>20140219</v>
      </c>
    </row>
    <row r="34" spans="1:44">
      <c r="A34" s="158" t="s">
        <v>77</v>
      </c>
      <c r="B34" s="166"/>
      <c r="C34" s="166"/>
      <c r="D34" s="166"/>
      <c r="E34" s="166"/>
      <c r="F34" s="168"/>
      <c r="G34" s="166"/>
      <c r="H34" s="168"/>
      <c r="I34" s="166"/>
      <c r="J34" s="168"/>
      <c r="K34" s="166"/>
      <c r="L34" s="168"/>
      <c r="M34" s="166"/>
      <c r="N34" s="168"/>
      <c r="O34" s="166"/>
      <c r="P34" s="168"/>
      <c r="Q34" s="166"/>
      <c r="R34" s="168"/>
      <c r="S34" s="166"/>
      <c r="T34" s="167"/>
      <c r="U34" s="166"/>
      <c r="V34" s="166"/>
      <c r="W34" s="166"/>
      <c r="X34" s="166"/>
      <c r="Y34" s="168"/>
      <c r="Z34" s="166"/>
      <c r="AA34" s="168"/>
      <c r="AB34" s="166"/>
      <c r="AC34" s="168"/>
      <c r="AD34" s="166"/>
      <c r="AE34" s="168"/>
      <c r="AF34" s="166"/>
      <c r="AG34" s="168"/>
      <c r="AH34" s="166"/>
      <c r="AI34" s="168"/>
      <c r="AJ34" s="166"/>
      <c r="AK34" s="168"/>
      <c r="AL34" s="166"/>
      <c r="AM34" s="168"/>
      <c r="AN34" s="166"/>
      <c r="AO34" s="167"/>
      <c r="AP34" s="166"/>
      <c r="AR34" s="43">
        <v>20140208</v>
      </c>
    </row>
    <row r="35" spans="1:44" ht="15" thickBot="1">
      <c r="A35" s="158" t="s">
        <v>78</v>
      </c>
      <c r="B35" s="172"/>
      <c r="C35" s="172"/>
      <c r="D35" s="172"/>
      <c r="E35" s="172"/>
      <c r="F35" s="174"/>
      <c r="G35" s="172"/>
      <c r="H35" s="174"/>
      <c r="I35" s="172"/>
      <c r="J35" s="174"/>
      <c r="K35" s="172"/>
      <c r="L35" s="174"/>
      <c r="M35" s="172"/>
      <c r="N35" s="174"/>
      <c r="O35" s="172"/>
      <c r="P35" s="174"/>
      <c r="Q35" s="172"/>
      <c r="R35" s="174"/>
      <c r="S35" s="172"/>
      <c r="T35" s="173"/>
      <c r="U35" s="172"/>
      <c r="V35" s="172"/>
      <c r="W35" s="172"/>
      <c r="X35" s="172"/>
      <c r="Y35" s="174"/>
      <c r="Z35" s="172"/>
      <c r="AA35" s="174"/>
      <c r="AB35" s="172"/>
      <c r="AC35" s="174"/>
      <c r="AD35" s="172"/>
      <c r="AE35" s="174"/>
      <c r="AF35" s="172"/>
      <c r="AG35" s="174"/>
      <c r="AH35" s="172"/>
      <c r="AI35" s="174"/>
      <c r="AJ35" s="172"/>
      <c r="AK35" s="174"/>
      <c r="AL35" s="172"/>
      <c r="AM35" s="174"/>
      <c r="AN35" s="172"/>
      <c r="AO35" s="173"/>
      <c r="AP35" s="172"/>
      <c r="AR35" s="43">
        <v>20140214</v>
      </c>
    </row>
    <row r="36" spans="1:44">
      <c r="A36" s="158" t="s">
        <v>79</v>
      </c>
      <c r="B36" s="169"/>
      <c r="C36" s="169"/>
      <c r="D36" s="169"/>
      <c r="E36" s="169"/>
      <c r="F36" s="171"/>
      <c r="G36" s="169"/>
      <c r="H36" s="171"/>
      <c r="I36" s="169"/>
      <c r="J36" s="171"/>
      <c r="K36" s="169"/>
      <c r="L36" s="171"/>
      <c r="M36" s="169"/>
      <c r="N36" s="171"/>
      <c r="O36" s="169"/>
      <c r="P36" s="171"/>
      <c r="Q36" s="169"/>
      <c r="R36" s="171"/>
      <c r="S36" s="169"/>
      <c r="T36" s="170"/>
      <c r="U36" s="169"/>
      <c r="V36" s="169"/>
      <c r="W36" s="169"/>
      <c r="X36" s="169"/>
      <c r="Y36" s="171"/>
      <c r="Z36" s="169"/>
      <c r="AA36" s="171"/>
      <c r="AB36" s="169"/>
      <c r="AC36" s="171"/>
      <c r="AD36" s="169"/>
      <c r="AE36" s="171"/>
      <c r="AF36" s="169"/>
      <c r="AG36" s="171"/>
      <c r="AH36" s="169"/>
      <c r="AI36" s="171"/>
      <c r="AJ36" s="169"/>
      <c r="AK36" s="171"/>
      <c r="AL36" s="169"/>
      <c r="AM36" s="171"/>
      <c r="AN36" s="169"/>
      <c r="AO36" s="170"/>
      <c r="AP36" s="169"/>
      <c r="AR36" s="43">
        <v>20140210</v>
      </c>
    </row>
    <row r="37" spans="1:44">
      <c r="A37" s="158" t="s">
        <v>80</v>
      </c>
      <c r="B37" s="166"/>
      <c r="C37" s="166"/>
      <c r="D37" s="166"/>
      <c r="E37" s="166"/>
      <c r="F37" s="168"/>
      <c r="G37" s="166"/>
      <c r="H37" s="168"/>
      <c r="I37" s="166"/>
      <c r="J37" s="168"/>
      <c r="K37" s="166"/>
      <c r="L37" s="168"/>
      <c r="M37" s="166"/>
      <c r="N37" s="168"/>
      <c r="O37" s="166"/>
      <c r="P37" s="168"/>
      <c r="Q37" s="166"/>
      <c r="R37" s="168"/>
      <c r="S37" s="166"/>
      <c r="T37" s="167"/>
      <c r="U37" s="166"/>
      <c r="V37" s="166"/>
      <c r="W37" s="166"/>
      <c r="X37" s="166"/>
      <c r="Y37" s="168"/>
      <c r="Z37" s="166"/>
      <c r="AA37" s="168"/>
      <c r="AB37" s="166"/>
      <c r="AC37" s="168"/>
      <c r="AD37" s="166"/>
      <c r="AE37" s="168"/>
      <c r="AF37" s="166"/>
      <c r="AG37" s="168"/>
      <c r="AH37" s="166"/>
      <c r="AI37" s="168"/>
      <c r="AJ37" s="166"/>
      <c r="AK37" s="168"/>
      <c r="AL37" s="166"/>
      <c r="AM37" s="168"/>
      <c r="AN37" s="166"/>
      <c r="AO37" s="167"/>
      <c r="AP37" s="166"/>
      <c r="AR37" s="43">
        <v>20140219</v>
      </c>
    </row>
    <row r="38" spans="1:44">
      <c r="A38" s="158" t="s">
        <v>81</v>
      </c>
      <c r="B38" s="166"/>
      <c r="C38" s="166"/>
      <c r="D38" s="166"/>
      <c r="E38" s="166"/>
      <c r="F38" s="168"/>
      <c r="G38" s="166"/>
      <c r="H38" s="168"/>
      <c r="I38" s="166"/>
      <c r="J38" s="168"/>
      <c r="K38" s="166"/>
      <c r="L38" s="168"/>
      <c r="M38" s="166"/>
      <c r="N38" s="168"/>
      <c r="O38" s="166"/>
      <c r="P38" s="168"/>
      <c r="Q38" s="166"/>
      <c r="R38" s="168"/>
      <c r="S38" s="166"/>
      <c r="T38" s="167"/>
      <c r="U38" s="166"/>
      <c r="V38" s="166"/>
      <c r="W38" s="166"/>
      <c r="X38" s="166"/>
      <c r="Y38" s="168"/>
      <c r="Z38" s="166"/>
      <c r="AA38" s="168"/>
      <c r="AB38" s="166"/>
      <c r="AC38" s="168"/>
      <c r="AD38" s="166"/>
      <c r="AE38" s="168"/>
      <c r="AF38" s="166"/>
      <c r="AG38" s="168"/>
      <c r="AH38" s="166"/>
      <c r="AI38" s="168"/>
      <c r="AJ38" s="166"/>
      <c r="AK38" s="168"/>
      <c r="AL38" s="166"/>
      <c r="AM38" s="168"/>
      <c r="AN38" s="166"/>
      <c r="AO38" s="167"/>
      <c r="AP38" s="166"/>
      <c r="AR38" s="43">
        <v>20140219</v>
      </c>
    </row>
    <row r="39" spans="1:44" ht="15" thickBot="1">
      <c r="A39" s="158" t="s">
        <v>82</v>
      </c>
      <c r="B39" s="172"/>
      <c r="C39" s="172"/>
      <c r="D39" s="172"/>
      <c r="E39" s="172"/>
      <c r="F39" s="174"/>
      <c r="G39" s="172"/>
      <c r="H39" s="174"/>
      <c r="I39" s="172"/>
      <c r="J39" s="174"/>
      <c r="K39" s="172"/>
      <c r="L39" s="174"/>
      <c r="M39" s="172"/>
      <c r="N39" s="174"/>
      <c r="O39" s="172"/>
      <c r="P39" s="174"/>
      <c r="Q39" s="172"/>
      <c r="R39" s="174"/>
      <c r="S39" s="172"/>
      <c r="T39" s="173"/>
      <c r="U39" s="172"/>
      <c r="V39" s="172"/>
      <c r="W39" s="172"/>
      <c r="X39" s="172"/>
      <c r="Y39" s="174"/>
      <c r="Z39" s="172"/>
      <c r="AA39" s="174"/>
      <c r="AB39" s="172"/>
      <c r="AC39" s="174"/>
      <c r="AD39" s="172"/>
      <c r="AE39" s="174"/>
      <c r="AF39" s="172"/>
      <c r="AG39" s="174"/>
      <c r="AH39" s="172"/>
      <c r="AI39" s="174"/>
      <c r="AJ39" s="172"/>
      <c r="AK39" s="174"/>
      <c r="AL39" s="172"/>
      <c r="AM39" s="174"/>
      <c r="AN39" s="172"/>
      <c r="AO39" s="173"/>
      <c r="AP39" s="172"/>
      <c r="AR39" s="43">
        <v>20140218</v>
      </c>
    </row>
    <row r="40" spans="1:44">
      <c r="A40" s="158" t="s">
        <v>83</v>
      </c>
      <c r="B40" s="169"/>
      <c r="C40" s="169"/>
      <c r="D40" s="169"/>
      <c r="E40" s="169"/>
      <c r="F40" s="171"/>
      <c r="G40" s="169"/>
      <c r="H40" s="171"/>
      <c r="I40" s="169"/>
      <c r="J40" s="171"/>
      <c r="K40" s="169"/>
      <c r="L40" s="171"/>
      <c r="M40" s="169"/>
      <c r="N40" s="171"/>
      <c r="O40" s="169"/>
      <c r="P40" s="171"/>
      <c r="Q40" s="169"/>
      <c r="R40" s="171"/>
      <c r="S40" s="169"/>
      <c r="T40" s="170"/>
      <c r="U40" s="169"/>
      <c r="V40" s="169"/>
      <c r="W40" s="169"/>
      <c r="X40" s="169"/>
      <c r="Y40" s="171"/>
      <c r="Z40" s="169"/>
      <c r="AA40" s="171"/>
      <c r="AB40" s="169"/>
      <c r="AC40" s="171"/>
      <c r="AD40" s="169"/>
      <c r="AE40" s="171"/>
      <c r="AF40" s="169"/>
      <c r="AG40" s="171"/>
      <c r="AH40" s="169"/>
      <c r="AI40" s="171"/>
      <c r="AJ40" s="169"/>
      <c r="AK40" s="171"/>
      <c r="AL40" s="169"/>
      <c r="AM40" s="171"/>
      <c r="AN40" s="169"/>
      <c r="AO40" s="170"/>
      <c r="AP40" s="169"/>
      <c r="AR40" s="43">
        <v>20140227</v>
      </c>
    </row>
    <row r="41" spans="1:44">
      <c r="A41" s="158" t="s">
        <v>153</v>
      </c>
      <c r="B41" s="166"/>
      <c r="C41" s="166"/>
      <c r="D41" s="166"/>
      <c r="E41" s="166"/>
      <c r="F41" s="168"/>
      <c r="G41" s="166"/>
      <c r="H41" s="168"/>
      <c r="I41" s="166"/>
      <c r="J41" s="168"/>
      <c r="K41" s="166"/>
      <c r="L41" s="168"/>
      <c r="M41" s="166"/>
      <c r="N41" s="168"/>
      <c r="O41" s="166"/>
      <c r="P41" s="168"/>
      <c r="Q41" s="166"/>
      <c r="R41" s="168"/>
      <c r="S41" s="166"/>
      <c r="T41" s="167"/>
      <c r="U41" s="166"/>
      <c r="V41" s="166"/>
      <c r="W41" s="166"/>
      <c r="X41" s="166"/>
      <c r="Y41" s="168"/>
      <c r="Z41" s="166"/>
      <c r="AA41" s="168"/>
      <c r="AB41" s="166"/>
      <c r="AC41" s="168"/>
      <c r="AD41" s="166"/>
      <c r="AE41" s="168"/>
      <c r="AF41" s="166"/>
      <c r="AG41" s="168"/>
      <c r="AH41" s="166"/>
      <c r="AI41" s="168"/>
      <c r="AJ41" s="166"/>
      <c r="AK41" s="168"/>
      <c r="AL41" s="166"/>
      <c r="AM41" s="168"/>
      <c r="AN41" s="166"/>
      <c r="AO41" s="167"/>
      <c r="AP41" s="166"/>
      <c r="AR41" s="43">
        <v>20140217</v>
      </c>
    </row>
    <row r="42" spans="1:44">
      <c r="A42" s="158" t="s">
        <v>85</v>
      </c>
      <c r="B42" s="166" t="s">
        <v>156</v>
      </c>
      <c r="C42" s="166" t="s">
        <v>169</v>
      </c>
      <c r="D42" s="166" t="s">
        <v>156</v>
      </c>
      <c r="E42" s="166" t="s">
        <v>169</v>
      </c>
      <c r="F42" s="168"/>
      <c r="G42" s="166"/>
      <c r="H42" s="168"/>
      <c r="I42" s="166"/>
      <c r="J42" s="168"/>
      <c r="K42" s="166"/>
      <c r="L42" s="168"/>
      <c r="M42" s="166"/>
      <c r="N42" s="168"/>
      <c r="O42" s="166"/>
      <c r="P42" s="168"/>
      <c r="Q42" s="166"/>
      <c r="R42" s="168"/>
      <c r="S42" s="166"/>
      <c r="T42" s="167"/>
      <c r="U42" s="166"/>
      <c r="V42" s="166"/>
      <c r="W42" s="166"/>
      <c r="X42" s="166"/>
      <c r="Y42" s="168"/>
      <c r="Z42" s="166"/>
      <c r="AA42" s="168" t="s">
        <v>156</v>
      </c>
      <c r="AB42" s="166" t="s">
        <v>169</v>
      </c>
      <c r="AC42" s="168"/>
      <c r="AD42" s="166"/>
      <c r="AE42" s="168"/>
      <c r="AF42" s="166"/>
      <c r="AG42" s="168"/>
      <c r="AH42" s="166"/>
      <c r="AI42" s="168"/>
      <c r="AJ42" s="166"/>
      <c r="AK42" s="168" t="s">
        <v>156</v>
      </c>
      <c r="AL42" s="166" t="s">
        <v>169</v>
      </c>
      <c r="AM42" s="168"/>
      <c r="AN42" s="166"/>
      <c r="AO42" s="167"/>
      <c r="AP42" s="166"/>
      <c r="AR42" s="43">
        <v>20140211</v>
      </c>
    </row>
    <row r="43" spans="1:44" ht="15" thickBot="1">
      <c r="A43" s="158" t="s">
        <v>86</v>
      </c>
      <c r="B43" s="172"/>
      <c r="C43" s="172"/>
      <c r="D43" s="172"/>
      <c r="E43" s="172"/>
      <c r="F43" s="174"/>
      <c r="G43" s="172"/>
      <c r="H43" s="174"/>
      <c r="I43" s="172"/>
      <c r="J43" s="174"/>
      <c r="K43" s="172"/>
      <c r="L43" s="174"/>
      <c r="M43" s="172"/>
      <c r="N43" s="174"/>
      <c r="O43" s="172"/>
      <c r="P43" s="174"/>
      <c r="Q43" s="172"/>
      <c r="R43" s="174"/>
      <c r="S43" s="172"/>
      <c r="T43" s="173"/>
      <c r="U43" s="172"/>
      <c r="V43" s="172"/>
      <c r="W43" s="172"/>
      <c r="X43" s="172"/>
      <c r="Y43" s="174"/>
      <c r="Z43" s="172"/>
      <c r="AA43" s="174"/>
      <c r="AB43" s="172"/>
      <c r="AC43" s="174"/>
      <c r="AD43" s="172"/>
      <c r="AE43" s="174"/>
      <c r="AF43" s="172"/>
      <c r="AG43" s="174"/>
      <c r="AH43" s="172"/>
      <c r="AI43" s="174"/>
      <c r="AJ43" s="172"/>
      <c r="AK43" s="174"/>
      <c r="AL43" s="172"/>
      <c r="AM43" s="174"/>
      <c r="AN43" s="172"/>
      <c r="AO43" s="173"/>
      <c r="AP43" s="172"/>
      <c r="AR43" s="43">
        <v>20140214</v>
      </c>
    </row>
    <row r="44" spans="1:44">
      <c r="A44" s="158" t="s">
        <v>87</v>
      </c>
      <c r="B44" s="169"/>
      <c r="C44" s="169"/>
      <c r="D44" s="169"/>
      <c r="E44" s="169"/>
      <c r="F44" s="171"/>
      <c r="G44" s="169"/>
      <c r="H44" s="171"/>
      <c r="I44" s="169"/>
      <c r="J44" s="171"/>
      <c r="K44" s="169"/>
      <c r="L44" s="171"/>
      <c r="M44" s="169"/>
      <c r="N44" s="171"/>
      <c r="O44" s="169"/>
      <c r="P44" s="171"/>
      <c r="Q44" s="169"/>
      <c r="R44" s="171"/>
      <c r="S44" s="169"/>
      <c r="T44" s="170"/>
      <c r="U44" s="169"/>
      <c r="V44" s="169"/>
      <c r="W44" s="169"/>
      <c r="X44" s="169"/>
      <c r="Y44" s="171"/>
      <c r="Z44" s="169"/>
      <c r="AA44" s="171"/>
      <c r="AB44" s="169"/>
      <c r="AC44" s="171"/>
      <c r="AD44" s="169"/>
      <c r="AE44" s="171"/>
      <c r="AF44" s="169"/>
      <c r="AG44" s="171"/>
      <c r="AH44" s="169"/>
      <c r="AI44" s="171"/>
      <c r="AJ44" s="169"/>
      <c r="AK44" s="171"/>
      <c r="AL44" s="169"/>
      <c r="AM44" s="171"/>
      <c r="AN44" s="169"/>
      <c r="AO44" s="170"/>
      <c r="AP44" s="169"/>
      <c r="AR44" s="43">
        <v>20140220</v>
      </c>
    </row>
    <row r="45" spans="1:44">
      <c r="A45" s="158" t="s">
        <v>88</v>
      </c>
      <c r="B45" s="166"/>
      <c r="C45" s="166"/>
      <c r="D45" s="166"/>
      <c r="E45" s="166"/>
      <c r="F45" s="168"/>
      <c r="G45" s="166"/>
      <c r="H45" s="168" t="s">
        <v>137</v>
      </c>
      <c r="I45" s="166" t="s">
        <v>168</v>
      </c>
      <c r="J45" s="168"/>
      <c r="K45" s="166"/>
      <c r="L45" s="168"/>
      <c r="M45" s="166"/>
      <c r="N45" s="168"/>
      <c r="O45" s="166"/>
      <c r="P45" s="168"/>
      <c r="Q45" s="166"/>
      <c r="R45" s="168"/>
      <c r="S45" s="166"/>
      <c r="T45" s="167"/>
      <c r="U45" s="166"/>
      <c r="V45" s="166"/>
      <c r="W45" s="166"/>
      <c r="X45" s="166"/>
      <c r="Y45" s="168"/>
      <c r="Z45" s="166"/>
      <c r="AA45" s="168"/>
      <c r="AB45" s="166"/>
      <c r="AC45" s="168"/>
      <c r="AD45" s="166"/>
      <c r="AE45" s="168" t="s">
        <v>154</v>
      </c>
      <c r="AF45" s="166" t="s">
        <v>167</v>
      </c>
      <c r="AG45" s="168"/>
      <c r="AH45" s="166"/>
      <c r="AI45" s="168"/>
      <c r="AJ45" s="166"/>
      <c r="AK45" s="168"/>
      <c r="AL45" s="166"/>
      <c r="AM45" s="168"/>
      <c r="AN45" s="166"/>
      <c r="AO45" s="167"/>
      <c r="AP45" s="166"/>
      <c r="AR45" s="43">
        <v>20140211</v>
      </c>
    </row>
    <row r="46" spans="1:44">
      <c r="A46" s="158" t="s">
        <v>89</v>
      </c>
      <c r="B46" s="166"/>
      <c r="C46" s="166"/>
      <c r="D46" s="166"/>
      <c r="E46" s="166"/>
      <c r="F46" s="168"/>
      <c r="G46" s="166"/>
      <c r="H46" s="168"/>
      <c r="I46" s="166"/>
      <c r="J46" s="168"/>
      <c r="K46" s="166"/>
      <c r="L46" s="168"/>
      <c r="M46" s="166"/>
      <c r="N46" s="168"/>
      <c r="O46" s="166"/>
      <c r="P46" s="168"/>
      <c r="Q46" s="166"/>
      <c r="R46" s="168"/>
      <c r="S46" s="166"/>
      <c r="T46" s="167"/>
      <c r="U46" s="166"/>
      <c r="V46" s="166"/>
      <c r="W46" s="166"/>
      <c r="X46" s="166"/>
      <c r="Y46" s="168"/>
      <c r="Z46" s="166"/>
      <c r="AA46" s="168"/>
      <c r="AB46" s="166"/>
      <c r="AC46" s="168"/>
      <c r="AD46" s="166"/>
      <c r="AE46" s="168"/>
      <c r="AF46" s="166"/>
      <c r="AG46" s="168"/>
      <c r="AH46" s="166"/>
      <c r="AI46" s="168"/>
      <c r="AJ46" s="166"/>
      <c r="AK46" s="168"/>
      <c r="AL46" s="166"/>
      <c r="AM46" s="168"/>
      <c r="AN46" s="166"/>
      <c r="AO46" s="167"/>
      <c r="AP46" s="166"/>
      <c r="AR46" s="43">
        <v>20140217</v>
      </c>
    </row>
    <row r="47" spans="1:44" ht="15" thickBot="1">
      <c r="A47" s="158" t="s">
        <v>90</v>
      </c>
      <c r="B47" s="172"/>
      <c r="C47" s="172"/>
      <c r="D47" s="172"/>
      <c r="E47" s="172"/>
      <c r="F47" s="174"/>
      <c r="G47" s="172"/>
      <c r="H47" s="174"/>
      <c r="I47" s="172"/>
      <c r="J47" s="174"/>
      <c r="K47" s="172"/>
      <c r="L47" s="174"/>
      <c r="M47" s="172"/>
      <c r="N47" s="174"/>
      <c r="O47" s="172"/>
      <c r="P47" s="174"/>
      <c r="Q47" s="172"/>
      <c r="R47" s="174"/>
      <c r="S47" s="172"/>
      <c r="T47" s="173"/>
      <c r="U47" s="172"/>
      <c r="V47" s="172"/>
      <c r="W47" s="172"/>
      <c r="X47" s="172"/>
      <c r="Y47" s="174"/>
      <c r="Z47" s="172"/>
      <c r="AA47" s="174"/>
      <c r="AB47" s="172"/>
      <c r="AC47" s="174"/>
      <c r="AD47" s="172"/>
      <c r="AE47" s="174"/>
      <c r="AF47" s="172"/>
      <c r="AG47" s="174"/>
      <c r="AH47" s="172"/>
      <c r="AI47" s="174"/>
      <c r="AJ47" s="172"/>
      <c r="AK47" s="174"/>
      <c r="AL47" s="172"/>
      <c r="AM47" s="174"/>
      <c r="AN47" s="172"/>
      <c r="AO47" s="173"/>
      <c r="AP47" s="172"/>
      <c r="AR47" s="43">
        <v>20140213</v>
      </c>
    </row>
    <row r="48" spans="1:44">
      <c r="A48" s="158" t="s">
        <v>152</v>
      </c>
      <c r="B48" s="169"/>
      <c r="C48" s="169"/>
      <c r="D48" s="169"/>
      <c r="E48" s="169"/>
      <c r="F48" s="171"/>
      <c r="G48" s="169"/>
      <c r="H48" s="171"/>
      <c r="I48" s="169"/>
      <c r="J48" s="171"/>
      <c r="K48" s="169"/>
      <c r="L48" s="171"/>
      <c r="M48" s="169"/>
      <c r="N48" s="171"/>
      <c r="O48" s="169"/>
      <c r="P48" s="171"/>
      <c r="Q48" s="169"/>
      <c r="R48" s="171"/>
      <c r="S48" s="169"/>
      <c r="T48" s="170"/>
      <c r="U48" s="169"/>
      <c r="V48" s="169"/>
      <c r="W48" s="169"/>
      <c r="X48" s="169"/>
      <c r="Y48" s="171"/>
      <c r="Z48" s="169"/>
      <c r="AA48" s="171"/>
      <c r="AB48" s="169"/>
      <c r="AC48" s="171"/>
      <c r="AD48" s="169"/>
      <c r="AE48" s="171"/>
      <c r="AF48" s="169"/>
      <c r="AG48" s="171"/>
      <c r="AH48" s="169"/>
      <c r="AI48" s="171"/>
      <c r="AJ48" s="169"/>
      <c r="AK48" s="171"/>
      <c r="AL48" s="169"/>
      <c r="AM48" s="171"/>
      <c r="AN48" s="169"/>
      <c r="AO48" s="170"/>
      <c r="AP48" s="169"/>
      <c r="AR48" s="43">
        <v>20140220</v>
      </c>
    </row>
    <row r="49" spans="1:44">
      <c r="A49" s="158" t="s">
        <v>92</v>
      </c>
      <c r="B49" s="166"/>
      <c r="C49" s="166"/>
      <c r="D49" s="166"/>
      <c r="E49" s="166"/>
      <c r="F49" s="168"/>
      <c r="G49" s="166"/>
      <c r="H49" s="168"/>
      <c r="I49" s="166"/>
      <c r="J49" s="168"/>
      <c r="K49" s="166"/>
      <c r="L49" s="168"/>
      <c r="M49" s="166"/>
      <c r="N49" s="168"/>
      <c r="O49" s="166"/>
      <c r="P49" s="168"/>
      <c r="Q49" s="166"/>
      <c r="R49" s="168"/>
      <c r="S49" s="166"/>
      <c r="T49" s="167"/>
      <c r="U49" s="166"/>
      <c r="V49" s="166"/>
      <c r="W49" s="166"/>
      <c r="X49" s="166"/>
      <c r="Y49" s="168"/>
      <c r="Z49" s="166"/>
      <c r="AA49" s="168"/>
      <c r="AB49" s="166"/>
      <c r="AC49" s="168"/>
      <c r="AD49" s="166"/>
      <c r="AE49" s="168"/>
      <c r="AF49" s="166"/>
      <c r="AG49" s="168"/>
      <c r="AH49" s="166"/>
      <c r="AI49" s="168"/>
      <c r="AJ49" s="166"/>
      <c r="AK49" s="168"/>
      <c r="AL49" s="166"/>
      <c r="AM49" s="168"/>
      <c r="AN49" s="166"/>
      <c r="AO49" s="167"/>
      <c r="AP49" s="166"/>
      <c r="AR49" s="43">
        <v>20140211</v>
      </c>
    </row>
    <row r="50" spans="1:44">
      <c r="A50" s="158" t="s">
        <v>93</v>
      </c>
      <c r="B50" s="166"/>
      <c r="C50" s="166"/>
      <c r="D50" s="166"/>
      <c r="E50" s="166"/>
      <c r="F50" s="168"/>
      <c r="G50" s="166"/>
      <c r="H50" s="168"/>
      <c r="I50" s="166"/>
      <c r="J50" s="168"/>
      <c r="K50" s="166"/>
      <c r="L50" s="168"/>
      <c r="M50" s="166"/>
      <c r="N50" s="168"/>
      <c r="O50" s="166"/>
      <c r="P50" s="168"/>
      <c r="Q50" s="166"/>
      <c r="R50" s="168"/>
      <c r="S50" s="166"/>
      <c r="T50" s="167"/>
      <c r="U50" s="166"/>
      <c r="V50" s="166"/>
      <c r="W50" s="166"/>
      <c r="X50" s="166"/>
      <c r="Y50" s="168"/>
      <c r="Z50" s="166"/>
      <c r="AA50" s="168"/>
      <c r="AB50" s="166"/>
      <c r="AC50" s="168"/>
      <c r="AD50" s="166"/>
      <c r="AE50" s="168"/>
      <c r="AF50" s="166"/>
      <c r="AG50" s="168"/>
      <c r="AH50" s="166"/>
      <c r="AI50" s="168"/>
      <c r="AJ50" s="166"/>
      <c r="AK50" s="168"/>
      <c r="AL50" s="166"/>
      <c r="AM50" s="168"/>
      <c r="AN50" s="166"/>
      <c r="AO50" s="167"/>
      <c r="AP50" s="166"/>
      <c r="AR50" s="43">
        <v>20140217</v>
      </c>
    </row>
    <row r="51" spans="1:44" ht="15" thickBot="1">
      <c r="A51" s="158" t="s">
        <v>94</v>
      </c>
      <c r="B51" s="172"/>
      <c r="C51" s="172"/>
      <c r="D51" s="172"/>
      <c r="E51" s="172"/>
      <c r="F51" s="174"/>
      <c r="G51" s="172"/>
      <c r="H51" s="174"/>
      <c r="I51" s="172"/>
      <c r="J51" s="174"/>
      <c r="K51" s="172"/>
      <c r="L51" s="174"/>
      <c r="M51" s="172"/>
      <c r="N51" s="174"/>
      <c r="O51" s="172"/>
      <c r="P51" s="174"/>
      <c r="Q51" s="172"/>
      <c r="R51" s="174"/>
      <c r="S51" s="172"/>
      <c r="T51" s="173"/>
      <c r="U51" s="172"/>
      <c r="V51" s="172"/>
      <c r="W51" s="172"/>
      <c r="X51" s="172"/>
      <c r="Y51" s="174"/>
      <c r="Z51" s="172"/>
      <c r="AA51" s="174"/>
      <c r="AB51" s="172"/>
      <c r="AC51" s="174"/>
      <c r="AD51" s="172"/>
      <c r="AE51" s="174"/>
      <c r="AF51" s="172"/>
      <c r="AG51" s="174"/>
      <c r="AH51" s="172"/>
      <c r="AI51" s="174"/>
      <c r="AJ51" s="172"/>
      <c r="AK51" s="174"/>
      <c r="AL51" s="172"/>
      <c r="AM51" s="174"/>
      <c r="AN51" s="172"/>
      <c r="AO51" s="173"/>
      <c r="AP51" s="172"/>
      <c r="AR51" s="43">
        <v>20140219</v>
      </c>
    </row>
    <row r="52" spans="1:44">
      <c r="A52" s="158" t="s">
        <v>95</v>
      </c>
      <c r="B52" s="169"/>
      <c r="C52" s="169"/>
      <c r="D52" s="169"/>
      <c r="E52" s="169"/>
      <c r="F52" s="171"/>
      <c r="G52" s="169"/>
      <c r="H52" s="171"/>
      <c r="I52" s="169"/>
      <c r="J52" s="171"/>
      <c r="K52" s="169"/>
      <c r="L52" s="171"/>
      <c r="M52" s="169"/>
      <c r="N52" s="171" t="s">
        <v>138</v>
      </c>
      <c r="O52" s="169" t="s">
        <v>166</v>
      </c>
      <c r="P52" s="171"/>
      <c r="Q52" s="169"/>
      <c r="R52" s="171"/>
      <c r="S52" s="169"/>
      <c r="T52" s="170"/>
      <c r="U52" s="169"/>
      <c r="V52" s="169"/>
      <c r="W52" s="169"/>
      <c r="X52" s="169"/>
      <c r="Y52" s="171"/>
      <c r="Z52" s="169"/>
      <c r="AA52" s="171"/>
      <c r="AB52" s="169"/>
      <c r="AC52" s="171"/>
      <c r="AD52" s="169"/>
      <c r="AE52" s="171"/>
      <c r="AF52" s="169"/>
      <c r="AG52" s="171"/>
      <c r="AH52" s="169"/>
      <c r="AI52" s="171"/>
      <c r="AJ52" s="169"/>
      <c r="AK52" s="171"/>
      <c r="AL52" s="169"/>
      <c r="AM52" s="171"/>
      <c r="AN52" s="169"/>
      <c r="AO52" s="170"/>
      <c r="AP52" s="169"/>
      <c r="AR52" s="43">
        <v>20140219</v>
      </c>
    </row>
    <row r="53" spans="1:44">
      <c r="A53" s="158" t="s">
        <v>96</v>
      </c>
      <c r="B53" s="166"/>
      <c r="C53" s="166"/>
      <c r="D53" s="166"/>
      <c r="E53" s="166"/>
      <c r="F53" s="168"/>
      <c r="G53" s="166"/>
      <c r="H53" s="168"/>
      <c r="I53" s="166"/>
      <c r="J53" s="168"/>
      <c r="K53" s="166"/>
      <c r="L53" s="168"/>
      <c r="M53" s="166"/>
      <c r="N53" s="168"/>
      <c r="O53" s="166"/>
      <c r="P53" s="168"/>
      <c r="Q53" s="166"/>
      <c r="R53" s="168"/>
      <c r="S53" s="166"/>
      <c r="T53" s="167"/>
      <c r="U53" s="166"/>
      <c r="V53" s="166"/>
      <c r="W53" s="166"/>
      <c r="X53" s="166"/>
      <c r="Y53" s="168"/>
      <c r="Z53" s="166"/>
      <c r="AA53" s="168"/>
      <c r="AB53" s="166"/>
      <c r="AC53" s="168"/>
      <c r="AD53" s="166"/>
      <c r="AE53" s="168"/>
      <c r="AF53" s="166"/>
      <c r="AG53" s="168"/>
      <c r="AH53" s="166"/>
      <c r="AI53" s="168"/>
      <c r="AJ53" s="166"/>
      <c r="AK53" s="168"/>
      <c r="AL53" s="166"/>
      <c r="AM53" s="168"/>
      <c r="AN53" s="166"/>
      <c r="AO53" s="167"/>
      <c r="AP53" s="166"/>
      <c r="AR53" s="43">
        <v>20140213</v>
      </c>
    </row>
    <row r="54" spans="1:44">
      <c r="A54" s="158" t="s">
        <v>97</v>
      </c>
      <c r="B54" s="166"/>
      <c r="C54" s="166"/>
      <c r="D54" s="166"/>
      <c r="E54" s="166"/>
      <c r="F54" s="168"/>
      <c r="G54" s="166"/>
      <c r="H54" s="168"/>
      <c r="I54" s="166"/>
      <c r="J54" s="168"/>
      <c r="K54" s="166"/>
      <c r="L54" s="168"/>
      <c r="M54" s="166"/>
      <c r="N54" s="168"/>
      <c r="O54" s="166"/>
      <c r="P54" s="168"/>
      <c r="Q54" s="166"/>
      <c r="R54" s="168"/>
      <c r="S54" s="166"/>
      <c r="T54" s="167"/>
      <c r="U54" s="166"/>
      <c r="V54" s="166"/>
      <c r="W54" s="166"/>
      <c r="X54" s="166"/>
      <c r="Y54" s="168"/>
      <c r="Z54" s="166"/>
      <c r="AA54" s="168"/>
      <c r="AB54" s="166"/>
      <c r="AC54" s="168"/>
      <c r="AD54" s="166"/>
      <c r="AE54" s="168"/>
      <c r="AF54" s="166"/>
      <c r="AG54" s="168"/>
      <c r="AH54" s="166"/>
      <c r="AI54" s="168"/>
      <c r="AJ54" s="166"/>
      <c r="AK54" s="168"/>
      <c r="AL54" s="166"/>
      <c r="AM54" s="168"/>
      <c r="AN54" s="166"/>
      <c r="AO54" s="167"/>
      <c r="AP54" s="166"/>
      <c r="AR54" s="43">
        <v>20140220</v>
      </c>
    </row>
    <row r="55" spans="1:44" ht="15" thickBot="1">
      <c r="A55" s="158" t="s">
        <v>98</v>
      </c>
      <c r="B55" s="172"/>
      <c r="C55" s="172"/>
      <c r="D55" s="172"/>
      <c r="E55" s="172"/>
      <c r="F55" s="174"/>
      <c r="G55" s="172"/>
      <c r="H55" s="174"/>
      <c r="I55" s="172"/>
      <c r="J55" s="174"/>
      <c r="K55" s="172"/>
      <c r="L55" s="174"/>
      <c r="M55" s="172"/>
      <c r="N55" s="174"/>
      <c r="O55" s="172"/>
      <c r="P55" s="174"/>
      <c r="Q55" s="172"/>
      <c r="R55" s="174"/>
      <c r="S55" s="172"/>
      <c r="T55" s="173"/>
      <c r="U55" s="172"/>
      <c r="V55" s="172"/>
      <c r="W55" s="172"/>
      <c r="X55" s="172"/>
      <c r="Y55" s="174"/>
      <c r="Z55" s="172"/>
      <c r="AA55" s="174"/>
      <c r="AB55" s="172"/>
      <c r="AC55" s="174"/>
      <c r="AD55" s="172"/>
      <c r="AE55" s="174"/>
      <c r="AF55" s="172"/>
      <c r="AG55" s="174"/>
      <c r="AH55" s="172"/>
      <c r="AI55" s="174"/>
      <c r="AJ55" s="172"/>
      <c r="AK55" s="174"/>
      <c r="AL55" s="172"/>
      <c r="AM55" s="174"/>
      <c r="AN55" s="172"/>
      <c r="AO55" s="173"/>
      <c r="AP55" s="172"/>
      <c r="AR55" s="43">
        <v>20140220</v>
      </c>
    </row>
    <row r="56" spans="1:44">
      <c r="A56" s="158" t="s">
        <v>99</v>
      </c>
      <c r="B56" s="169"/>
      <c r="C56" s="169"/>
      <c r="D56" s="169"/>
      <c r="E56" s="169"/>
      <c r="F56" s="171"/>
      <c r="G56" s="169"/>
      <c r="H56" s="171"/>
      <c r="I56" s="169"/>
      <c r="J56" s="171"/>
      <c r="K56" s="169"/>
      <c r="L56" s="171"/>
      <c r="M56" s="169"/>
      <c r="N56" s="171"/>
      <c r="O56" s="169"/>
      <c r="P56" s="171" t="s">
        <v>137</v>
      </c>
      <c r="Q56" s="169" t="s">
        <v>165</v>
      </c>
      <c r="R56" s="171"/>
      <c r="S56" s="169"/>
      <c r="T56" s="170"/>
      <c r="U56" s="169"/>
      <c r="V56" s="169"/>
      <c r="W56" s="169"/>
      <c r="X56" s="169"/>
      <c r="Y56" s="171"/>
      <c r="Z56" s="169"/>
      <c r="AA56" s="171"/>
      <c r="AB56" s="169"/>
      <c r="AC56" s="171"/>
      <c r="AD56" s="169"/>
      <c r="AE56" s="171"/>
      <c r="AF56" s="169"/>
      <c r="AG56" s="171"/>
      <c r="AH56" s="169"/>
      <c r="AI56" s="171"/>
      <c r="AJ56" s="169"/>
      <c r="AK56" s="171"/>
      <c r="AL56" s="169"/>
      <c r="AM56" s="171"/>
      <c r="AN56" s="169"/>
      <c r="AO56" s="170"/>
      <c r="AP56" s="169"/>
      <c r="AR56" s="43">
        <v>20140220</v>
      </c>
    </row>
    <row r="57" spans="1:44">
      <c r="A57" s="158" t="s">
        <v>100</v>
      </c>
      <c r="B57" s="166"/>
      <c r="C57" s="166"/>
      <c r="D57" s="166"/>
      <c r="E57" s="166"/>
      <c r="F57" s="168"/>
      <c r="G57" s="166"/>
      <c r="H57" s="168"/>
      <c r="I57" s="166"/>
      <c r="J57" s="168"/>
      <c r="K57" s="166"/>
      <c r="L57" s="168" t="s">
        <v>155</v>
      </c>
      <c r="M57" s="166" t="s">
        <v>163</v>
      </c>
      <c r="N57" s="168"/>
      <c r="O57" s="166"/>
      <c r="P57" s="168" t="s">
        <v>156</v>
      </c>
      <c r="Q57" s="166" t="s">
        <v>164</v>
      </c>
      <c r="R57" s="168"/>
      <c r="S57" s="166"/>
      <c r="T57" s="167"/>
      <c r="U57" s="166"/>
      <c r="V57" s="166"/>
      <c r="W57" s="166"/>
      <c r="X57" s="166"/>
      <c r="Y57" s="168"/>
      <c r="Z57" s="166"/>
      <c r="AA57" s="168"/>
      <c r="AB57" s="166"/>
      <c r="AC57" s="168"/>
      <c r="AD57" s="166"/>
      <c r="AE57" s="168" t="s">
        <v>155</v>
      </c>
      <c r="AF57" s="166" t="s">
        <v>163</v>
      </c>
      <c r="AG57" s="168" t="s">
        <v>155</v>
      </c>
      <c r="AH57" s="166" t="s">
        <v>163</v>
      </c>
      <c r="AI57" s="168"/>
      <c r="AJ57" s="166"/>
      <c r="AK57" s="168" t="s">
        <v>155</v>
      </c>
      <c r="AL57" s="166" t="s">
        <v>163</v>
      </c>
      <c r="AM57" s="168"/>
      <c r="AN57" s="166"/>
      <c r="AO57" s="167"/>
      <c r="AP57" s="166"/>
      <c r="AR57" s="43">
        <v>20140218</v>
      </c>
    </row>
    <row r="58" spans="1:44">
      <c r="A58" s="158" t="s">
        <v>101</v>
      </c>
      <c r="B58" s="166"/>
      <c r="C58" s="166"/>
      <c r="D58" s="166"/>
      <c r="E58" s="166"/>
      <c r="F58" s="168"/>
      <c r="G58" s="166"/>
      <c r="H58" s="168"/>
      <c r="I58" s="166"/>
      <c r="J58" s="168"/>
      <c r="K58" s="166"/>
      <c r="L58" s="168"/>
      <c r="M58" s="166"/>
      <c r="N58" s="168"/>
      <c r="O58" s="166"/>
      <c r="P58" s="168"/>
      <c r="Q58" s="166"/>
      <c r="R58" s="168"/>
      <c r="S58" s="166"/>
      <c r="T58" s="167"/>
      <c r="U58" s="166"/>
      <c r="V58" s="166"/>
      <c r="W58" s="166"/>
      <c r="X58" s="166"/>
      <c r="Y58" s="168"/>
      <c r="Z58" s="166"/>
      <c r="AA58" s="168"/>
      <c r="AB58" s="166"/>
      <c r="AC58" s="168"/>
      <c r="AD58" s="166"/>
      <c r="AE58" s="168"/>
      <c r="AF58" s="166"/>
      <c r="AG58" s="168"/>
      <c r="AH58" s="166"/>
      <c r="AI58" s="168"/>
      <c r="AJ58" s="166"/>
      <c r="AK58" s="168"/>
      <c r="AL58" s="166"/>
      <c r="AM58" s="168"/>
      <c r="AN58" s="166"/>
      <c r="AO58" s="167"/>
      <c r="AP58" s="166"/>
      <c r="AR58" s="43">
        <v>20140219</v>
      </c>
    </row>
    <row r="59" spans="1:44" ht="15" thickBot="1">
      <c r="A59" s="158" t="s">
        <v>102</v>
      </c>
      <c r="B59" s="172"/>
      <c r="C59" s="172"/>
      <c r="D59" s="172"/>
      <c r="E59" s="172"/>
      <c r="F59" s="174"/>
      <c r="G59" s="172"/>
      <c r="H59" s="174"/>
      <c r="I59" s="172"/>
      <c r="J59" s="174"/>
      <c r="K59" s="172"/>
      <c r="L59" s="174"/>
      <c r="M59" s="172"/>
      <c r="N59" s="174"/>
      <c r="O59" s="172"/>
      <c r="P59" s="174"/>
      <c r="Q59" s="172"/>
      <c r="R59" s="174"/>
      <c r="S59" s="172"/>
      <c r="T59" s="173"/>
      <c r="U59" s="172"/>
      <c r="V59" s="172"/>
      <c r="W59" s="172"/>
      <c r="X59" s="172"/>
      <c r="Y59" s="174"/>
      <c r="Z59" s="172"/>
      <c r="AA59" s="174"/>
      <c r="AB59" s="172"/>
      <c r="AC59" s="174"/>
      <c r="AD59" s="172"/>
      <c r="AE59" s="174"/>
      <c r="AF59" s="172"/>
      <c r="AG59" s="174"/>
      <c r="AH59" s="172"/>
      <c r="AI59" s="174"/>
      <c r="AJ59" s="172"/>
      <c r="AK59" s="174"/>
      <c r="AL59" s="172"/>
      <c r="AM59" s="174"/>
      <c r="AN59" s="172"/>
      <c r="AO59" s="173"/>
      <c r="AP59" s="172"/>
      <c r="AR59" s="43">
        <v>20140219</v>
      </c>
    </row>
    <row r="60" spans="1:44">
      <c r="A60" s="158" t="s">
        <v>103</v>
      </c>
      <c r="B60" s="169"/>
      <c r="C60" s="169"/>
      <c r="D60" s="169"/>
      <c r="E60" s="169"/>
      <c r="F60" s="171"/>
      <c r="G60" s="169"/>
      <c r="H60" s="171"/>
      <c r="I60" s="169"/>
      <c r="J60" s="171"/>
      <c r="K60" s="169"/>
      <c r="L60" s="171"/>
      <c r="M60" s="169"/>
      <c r="N60" s="171"/>
      <c r="O60" s="169"/>
      <c r="P60" s="171"/>
      <c r="Q60" s="169"/>
      <c r="R60" s="171"/>
      <c r="S60" s="169"/>
      <c r="T60" s="170"/>
      <c r="U60" s="169"/>
      <c r="V60" s="169"/>
      <c r="W60" s="169"/>
      <c r="X60" s="169"/>
      <c r="Y60" s="171"/>
      <c r="Z60" s="169"/>
      <c r="AA60" s="171"/>
      <c r="AB60" s="169"/>
      <c r="AC60" s="171"/>
      <c r="AD60" s="169"/>
      <c r="AE60" s="171"/>
      <c r="AF60" s="169"/>
      <c r="AG60" s="171"/>
      <c r="AH60" s="169"/>
      <c r="AI60" s="171"/>
      <c r="AJ60" s="169"/>
      <c r="AK60" s="171"/>
      <c r="AL60" s="169"/>
      <c r="AM60" s="171"/>
      <c r="AN60" s="169"/>
      <c r="AO60" s="170"/>
      <c r="AP60" s="169"/>
      <c r="AR60" s="43">
        <v>20140207</v>
      </c>
    </row>
    <row r="61" spans="1:44">
      <c r="A61" s="158" t="s">
        <v>104</v>
      </c>
      <c r="B61" s="166"/>
      <c r="C61" s="166"/>
      <c r="D61" s="166"/>
      <c r="E61" s="166"/>
      <c r="F61" s="168"/>
      <c r="G61" s="166"/>
      <c r="H61" s="168"/>
      <c r="I61" s="166"/>
      <c r="J61" s="168"/>
      <c r="K61" s="166"/>
      <c r="L61" s="168"/>
      <c r="M61" s="166"/>
      <c r="N61" s="168"/>
      <c r="O61" s="166"/>
      <c r="P61" s="168"/>
      <c r="Q61" s="166"/>
      <c r="R61" s="168"/>
      <c r="S61" s="166"/>
      <c r="T61" s="167"/>
      <c r="U61" s="166"/>
      <c r="V61" s="166"/>
      <c r="W61" s="166"/>
      <c r="X61" s="166"/>
      <c r="Y61" s="168"/>
      <c r="Z61" s="166"/>
      <c r="AA61" s="168"/>
      <c r="AB61" s="166"/>
      <c r="AC61" s="168"/>
      <c r="AD61" s="166"/>
      <c r="AE61" s="168"/>
      <c r="AF61" s="166"/>
      <c r="AG61" s="168"/>
      <c r="AH61" s="166"/>
      <c r="AI61" s="168"/>
      <c r="AJ61" s="166"/>
      <c r="AK61" s="168"/>
      <c r="AL61" s="166"/>
      <c r="AM61" s="168"/>
      <c r="AN61" s="166"/>
      <c r="AO61" s="167"/>
      <c r="AP61" s="166"/>
      <c r="AR61" s="43">
        <v>20140214</v>
      </c>
    </row>
    <row r="62" spans="1:44">
      <c r="A62" s="158" t="s">
        <v>105</v>
      </c>
      <c r="B62" s="166"/>
      <c r="C62" s="166"/>
      <c r="D62" s="166"/>
      <c r="E62" s="166"/>
      <c r="F62" s="168"/>
      <c r="G62" s="166"/>
      <c r="H62" s="168"/>
      <c r="I62" s="166"/>
      <c r="J62" s="168"/>
      <c r="K62" s="166"/>
      <c r="L62" s="168"/>
      <c r="M62" s="166"/>
      <c r="N62" s="168"/>
      <c r="O62" s="166"/>
      <c r="P62" s="168"/>
      <c r="Q62" s="166"/>
      <c r="R62" s="168"/>
      <c r="S62" s="166"/>
      <c r="T62" s="167"/>
      <c r="U62" s="166"/>
      <c r="V62" s="166"/>
      <c r="W62" s="166"/>
      <c r="X62" s="166"/>
      <c r="Y62" s="168"/>
      <c r="Z62" s="166"/>
      <c r="AA62" s="168"/>
      <c r="AB62" s="166"/>
      <c r="AC62" s="168"/>
      <c r="AD62" s="166"/>
      <c r="AE62" s="168"/>
      <c r="AF62" s="166"/>
      <c r="AG62" s="168"/>
      <c r="AH62" s="166"/>
      <c r="AI62" s="168"/>
      <c r="AJ62" s="166"/>
      <c r="AK62" s="168"/>
      <c r="AL62" s="166"/>
      <c r="AM62" s="168"/>
      <c r="AN62" s="166"/>
      <c r="AO62" s="167"/>
      <c r="AP62" s="166"/>
      <c r="AR62" s="43">
        <v>20140210</v>
      </c>
    </row>
    <row r="63" spans="1:44" ht="15" thickBot="1">
      <c r="A63" s="158" t="s">
        <v>106</v>
      </c>
      <c r="B63" s="172" t="s">
        <v>155</v>
      </c>
      <c r="C63" s="172" t="s">
        <v>195</v>
      </c>
      <c r="D63" s="172"/>
      <c r="E63" s="172"/>
      <c r="F63" s="174"/>
      <c r="G63" s="172"/>
      <c r="H63" s="174"/>
      <c r="I63" s="172"/>
      <c r="J63" s="174"/>
      <c r="K63" s="172"/>
      <c r="L63" s="174"/>
      <c r="M63" s="172"/>
      <c r="N63" s="174"/>
      <c r="O63" s="172"/>
      <c r="P63" s="174"/>
      <c r="Q63" s="172"/>
      <c r="R63" s="174"/>
      <c r="S63" s="172"/>
      <c r="T63" s="173"/>
      <c r="U63" s="172"/>
      <c r="V63" s="172"/>
      <c r="W63" s="172"/>
      <c r="X63" s="172"/>
      <c r="Y63" s="174"/>
      <c r="Z63" s="172"/>
      <c r="AA63" s="174"/>
      <c r="AB63" s="172"/>
      <c r="AC63" s="174"/>
      <c r="AD63" s="172"/>
      <c r="AE63" s="174"/>
      <c r="AF63" s="172"/>
      <c r="AG63" s="174"/>
      <c r="AH63" s="172"/>
      <c r="AI63" s="174"/>
      <c r="AJ63" s="172"/>
      <c r="AK63" s="174"/>
      <c r="AL63" s="172"/>
      <c r="AM63" s="174"/>
      <c r="AN63" s="172"/>
      <c r="AO63" s="173"/>
      <c r="AP63" s="172"/>
      <c r="AR63" s="43">
        <v>20140210</v>
      </c>
    </row>
    <row r="64" spans="1:44">
      <c r="A64" s="158" t="s">
        <v>107</v>
      </c>
      <c r="B64" s="169"/>
      <c r="C64" s="169"/>
      <c r="D64" s="169"/>
      <c r="E64" s="169"/>
      <c r="F64" s="171"/>
      <c r="G64" s="169"/>
      <c r="H64" s="171"/>
      <c r="I64" s="169"/>
      <c r="J64" s="171"/>
      <c r="K64" s="169"/>
      <c r="L64" s="171"/>
      <c r="M64" s="169"/>
      <c r="N64" s="171"/>
      <c r="O64" s="169"/>
      <c r="P64" s="171"/>
      <c r="Q64" s="169"/>
      <c r="R64" s="171"/>
      <c r="S64" s="169"/>
      <c r="T64" s="170"/>
      <c r="U64" s="169"/>
      <c r="V64" s="169"/>
      <c r="W64" s="169"/>
      <c r="X64" s="169"/>
      <c r="Y64" s="171" t="s">
        <v>156</v>
      </c>
      <c r="Z64" s="169" t="s">
        <v>162</v>
      </c>
      <c r="AA64" s="171" t="s">
        <v>156</v>
      </c>
      <c r="AB64" s="169" t="s">
        <v>162</v>
      </c>
      <c r="AC64" s="171" t="s">
        <v>156</v>
      </c>
      <c r="AD64" s="169" t="s">
        <v>162</v>
      </c>
      <c r="AE64" s="171"/>
      <c r="AF64" s="169"/>
      <c r="AG64" s="171"/>
      <c r="AH64" s="169"/>
      <c r="AI64" s="171"/>
      <c r="AJ64" s="169"/>
      <c r="AK64" s="171"/>
      <c r="AL64" s="169"/>
      <c r="AM64" s="171"/>
      <c r="AN64" s="169"/>
      <c r="AO64" s="170"/>
      <c r="AP64" s="169"/>
      <c r="AR64" s="43">
        <v>20140217</v>
      </c>
    </row>
    <row r="65" spans="1:44">
      <c r="A65" s="158" t="s">
        <v>108</v>
      </c>
      <c r="B65" s="166"/>
      <c r="C65" s="166"/>
      <c r="D65" s="166"/>
      <c r="E65" s="166"/>
      <c r="F65" s="168"/>
      <c r="G65" s="166"/>
      <c r="H65" s="168"/>
      <c r="I65" s="166"/>
      <c r="J65" s="168" t="s">
        <v>154</v>
      </c>
      <c r="K65" s="166" t="s">
        <v>161</v>
      </c>
      <c r="L65" s="168"/>
      <c r="M65" s="166"/>
      <c r="N65" s="168"/>
      <c r="O65" s="166"/>
      <c r="P65" s="168"/>
      <c r="Q65" s="166"/>
      <c r="R65" s="168"/>
      <c r="S65" s="166"/>
      <c r="T65" s="167"/>
      <c r="U65" s="166"/>
      <c r="V65" s="166"/>
      <c r="W65" s="166"/>
      <c r="X65" s="166"/>
      <c r="Y65" s="168"/>
      <c r="Z65" s="166"/>
      <c r="AA65" s="168"/>
      <c r="AB65" s="166"/>
      <c r="AC65" s="168"/>
      <c r="AD65" s="166"/>
      <c r="AE65" s="168"/>
      <c r="AF65" s="166"/>
      <c r="AG65" s="168"/>
      <c r="AH65" s="166"/>
      <c r="AI65" s="168"/>
      <c r="AJ65" s="166"/>
      <c r="AK65" s="168"/>
      <c r="AL65" s="166"/>
      <c r="AM65" s="168"/>
      <c r="AN65" s="166"/>
      <c r="AO65" s="167"/>
      <c r="AP65" s="166"/>
      <c r="AR65" s="43">
        <v>20140211</v>
      </c>
    </row>
    <row r="66" spans="1:44">
      <c r="A66" s="158" t="s">
        <v>109</v>
      </c>
      <c r="B66" s="166"/>
      <c r="C66" s="166"/>
      <c r="D66" s="166"/>
      <c r="E66" s="166"/>
      <c r="F66" s="168"/>
      <c r="G66" s="166"/>
      <c r="H66" s="168"/>
      <c r="I66" s="166"/>
      <c r="J66" s="168"/>
      <c r="K66" s="166"/>
      <c r="L66" s="168"/>
      <c r="M66" s="166"/>
      <c r="N66" s="168"/>
      <c r="O66" s="166"/>
      <c r="P66" s="168"/>
      <c r="Q66" s="166"/>
      <c r="R66" s="168"/>
      <c r="S66" s="166"/>
      <c r="T66" s="167"/>
      <c r="U66" s="166"/>
      <c r="V66" s="166"/>
      <c r="W66" s="166"/>
      <c r="X66" s="166"/>
      <c r="Y66" s="168"/>
      <c r="Z66" s="166"/>
      <c r="AA66" s="168"/>
      <c r="AB66" s="166"/>
      <c r="AC66" s="168"/>
      <c r="AD66" s="166"/>
      <c r="AE66" s="168"/>
      <c r="AF66" s="166"/>
      <c r="AG66" s="168"/>
      <c r="AH66" s="166"/>
      <c r="AI66" s="168"/>
      <c r="AJ66" s="166"/>
      <c r="AK66" s="168"/>
      <c r="AL66" s="166"/>
      <c r="AM66" s="168"/>
      <c r="AN66" s="166"/>
      <c r="AO66" s="167"/>
      <c r="AP66" s="166"/>
      <c r="AR66" s="43">
        <v>20140219</v>
      </c>
    </row>
    <row r="67" spans="1:44" ht="15" thickBot="1">
      <c r="A67" s="158" t="s">
        <v>110</v>
      </c>
      <c r="B67" s="172"/>
      <c r="C67" s="172"/>
      <c r="D67" s="172"/>
      <c r="E67" s="172"/>
      <c r="F67" s="174"/>
      <c r="G67" s="172"/>
      <c r="H67" s="174"/>
      <c r="I67" s="172"/>
      <c r="J67" s="174"/>
      <c r="K67" s="172"/>
      <c r="L67" s="174"/>
      <c r="M67" s="172"/>
      <c r="N67" s="174"/>
      <c r="O67" s="172"/>
      <c r="P67" s="174"/>
      <c r="Q67" s="172"/>
      <c r="R67" s="174"/>
      <c r="S67" s="172"/>
      <c r="T67" s="173"/>
      <c r="U67" s="172"/>
      <c r="V67" s="172"/>
      <c r="W67" s="172"/>
      <c r="X67" s="172"/>
      <c r="Y67" s="174"/>
      <c r="Z67" s="172"/>
      <c r="AA67" s="174"/>
      <c r="AB67" s="172"/>
      <c r="AC67" s="174"/>
      <c r="AD67" s="172"/>
      <c r="AE67" s="174"/>
      <c r="AF67" s="172"/>
      <c r="AG67" s="174"/>
      <c r="AH67" s="172"/>
      <c r="AI67" s="174"/>
      <c r="AJ67" s="172"/>
      <c r="AK67" s="174"/>
      <c r="AL67" s="172"/>
      <c r="AM67" s="174"/>
      <c r="AN67" s="172"/>
      <c r="AO67" s="173"/>
      <c r="AP67" s="172"/>
      <c r="AR67" s="43">
        <v>20140218</v>
      </c>
    </row>
    <row r="68" spans="1:44">
      <c r="A68" s="158" t="s">
        <v>111</v>
      </c>
      <c r="B68" s="169"/>
      <c r="C68" s="169"/>
      <c r="D68" s="169"/>
      <c r="E68" s="169"/>
      <c r="F68" s="171"/>
      <c r="G68" s="169"/>
      <c r="H68" s="171"/>
      <c r="I68" s="169"/>
      <c r="J68" s="171"/>
      <c r="K68" s="169"/>
      <c r="L68" s="171"/>
      <c r="M68" s="169"/>
      <c r="N68" s="171"/>
      <c r="O68" s="169"/>
      <c r="P68" s="171"/>
      <c r="Q68" s="169"/>
      <c r="R68" s="171"/>
      <c r="S68" s="169"/>
      <c r="T68" s="170"/>
      <c r="U68" s="169"/>
      <c r="V68" s="169"/>
      <c r="W68" s="169"/>
      <c r="X68" s="169"/>
      <c r="Y68" s="171"/>
      <c r="Z68" s="169"/>
      <c r="AA68" s="171"/>
      <c r="AB68" s="169"/>
      <c r="AC68" s="171"/>
      <c r="AD68" s="169"/>
      <c r="AE68" s="171"/>
      <c r="AF68" s="169"/>
      <c r="AG68" s="171"/>
      <c r="AH68" s="169"/>
      <c r="AI68" s="171"/>
      <c r="AJ68" s="169"/>
      <c r="AK68" s="171"/>
      <c r="AL68" s="169"/>
      <c r="AM68" s="171"/>
      <c r="AN68" s="169"/>
      <c r="AO68" s="170"/>
      <c r="AP68" s="169"/>
      <c r="AR68" s="43">
        <v>20140214</v>
      </c>
    </row>
    <row r="69" spans="1:44">
      <c r="A69" s="158" t="s">
        <v>112</v>
      </c>
      <c r="B69" s="166"/>
      <c r="C69" s="166"/>
      <c r="D69" s="166"/>
      <c r="E69" s="166"/>
      <c r="F69" s="168"/>
      <c r="G69" s="166"/>
      <c r="H69" s="168"/>
      <c r="I69" s="166"/>
      <c r="J69" s="168"/>
      <c r="K69" s="166"/>
      <c r="L69" s="168"/>
      <c r="M69" s="166"/>
      <c r="N69" s="168"/>
      <c r="O69" s="166"/>
      <c r="P69" s="168"/>
      <c r="Q69" s="166"/>
      <c r="R69" s="168"/>
      <c r="S69" s="166"/>
      <c r="T69" s="167"/>
      <c r="U69" s="166"/>
      <c r="V69" s="166"/>
      <c r="W69" s="166"/>
      <c r="X69" s="166"/>
      <c r="Y69" s="168"/>
      <c r="Z69" s="166"/>
      <c r="AA69" s="168"/>
      <c r="AB69" s="166"/>
      <c r="AC69" s="168"/>
      <c r="AD69" s="166"/>
      <c r="AE69" s="168"/>
      <c r="AF69" s="166"/>
      <c r="AG69" s="168"/>
      <c r="AH69" s="166"/>
      <c r="AI69" s="168"/>
      <c r="AJ69" s="166"/>
      <c r="AK69" s="168"/>
      <c r="AL69" s="166"/>
      <c r="AM69" s="168"/>
      <c r="AN69" s="166"/>
      <c r="AO69" s="167"/>
      <c r="AP69" s="166"/>
      <c r="AR69" s="43">
        <v>20140218</v>
      </c>
    </row>
    <row r="70" spans="1:44">
      <c r="A70" s="158" t="s">
        <v>113</v>
      </c>
      <c r="B70" s="166"/>
      <c r="C70" s="166"/>
      <c r="D70" s="166"/>
      <c r="E70" s="166"/>
      <c r="F70" s="168"/>
      <c r="G70" s="166"/>
      <c r="H70" s="168"/>
      <c r="I70" s="166"/>
      <c r="J70" s="168"/>
      <c r="K70" s="166"/>
      <c r="L70" s="168"/>
      <c r="M70" s="166"/>
      <c r="N70" s="168"/>
      <c r="O70" s="166"/>
      <c r="P70" s="168"/>
      <c r="Q70" s="166"/>
      <c r="R70" s="168"/>
      <c r="S70" s="166"/>
      <c r="T70" s="167"/>
      <c r="U70" s="166"/>
      <c r="V70" s="166"/>
      <c r="W70" s="166" t="s">
        <v>136</v>
      </c>
      <c r="X70" s="166" t="s">
        <v>160</v>
      </c>
      <c r="Y70" s="168"/>
      <c r="Z70" s="166"/>
      <c r="AA70" s="168"/>
      <c r="AB70" s="166"/>
      <c r="AC70" s="168"/>
      <c r="AD70" s="166"/>
      <c r="AE70" s="168"/>
      <c r="AF70" s="166"/>
      <c r="AG70" s="168"/>
      <c r="AH70" s="166"/>
      <c r="AI70" s="168"/>
      <c r="AJ70" s="166"/>
      <c r="AK70" s="168"/>
      <c r="AL70" s="166"/>
      <c r="AM70" s="168"/>
      <c r="AN70" s="166"/>
      <c r="AO70" s="167"/>
      <c r="AP70" s="166"/>
      <c r="AR70" s="43">
        <v>20140217</v>
      </c>
    </row>
    <row r="71" spans="1:44">
      <c r="A71" s="165"/>
    </row>
    <row r="72" spans="1:44">
      <c r="A72" s="163"/>
    </row>
    <row r="73" spans="1:44">
      <c r="A73" s="164"/>
    </row>
    <row r="74" spans="1:44">
      <c r="A74" s="163"/>
    </row>
    <row r="75" spans="1:44">
      <c r="A75" s="164"/>
    </row>
    <row r="76" spans="1:44">
      <c r="A76" s="163"/>
    </row>
  </sheetData>
  <sheetProtection selectLockedCells="1"/>
  <mergeCells count="1">
    <mergeCell ref="W1:AO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92"/>
  <sheetViews>
    <sheetView topLeftCell="A16" zoomScaleNormal="100" workbookViewId="0">
      <selection activeCell="G3" sqref="G3"/>
    </sheetView>
  </sheetViews>
  <sheetFormatPr defaultColWidth="8.88671875" defaultRowHeight="14.4"/>
  <cols>
    <col min="1" max="1" width="18.44140625" style="43" bestFit="1" customWidth="1"/>
    <col min="2" max="2" width="18.33203125" style="43" bestFit="1" customWidth="1"/>
    <col min="3" max="4" width="10.88671875" style="43" customWidth="1"/>
    <col min="5" max="5" width="14" style="43" customWidth="1"/>
    <col min="6" max="6" width="26.6640625" style="43" bestFit="1" customWidth="1"/>
    <col min="7" max="7" width="99" style="160" customWidth="1"/>
    <col min="8" max="16384" width="8.88671875" style="43"/>
  </cols>
  <sheetData>
    <row r="1" spans="1:7" ht="22.8">
      <c r="B1" s="44"/>
    </row>
    <row r="2" spans="1:7" ht="22.8">
      <c r="A2" s="65" t="s">
        <v>222</v>
      </c>
      <c r="C2" s="46"/>
      <c r="D2" s="46"/>
      <c r="E2" s="46"/>
      <c r="G2" s="161"/>
    </row>
    <row r="3" spans="1:7" ht="22.8">
      <c r="A3" s="10" t="s">
        <v>158</v>
      </c>
      <c r="C3" s="46"/>
      <c r="D3" s="46"/>
      <c r="E3" s="46"/>
    </row>
    <row r="4" spans="1:7" ht="22.8">
      <c r="A4" s="46"/>
      <c r="B4" s="10"/>
      <c r="C4" s="46"/>
      <c r="D4" s="46"/>
      <c r="E4" s="46"/>
      <c r="F4" s="46"/>
      <c r="G4" s="161"/>
    </row>
    <row r="5" spans="1:7">
      <c r="A5" s="7"/>
      <c r="B5" s="46"/>
      <c r="C5" s="8" t="s">
        <v>157</v>
      </c>
      <c r="D5" s="317" t="str">
        <f>'Outputs Monthly'!D6:E6</f>
        <v>Nov</v>
      </c>
      <c r="E5" s="317"/>
      <c r="F5" s="8" t="s">
        <v>24</v>
      </c>
      <c r="G5" s="240" t="str">
        <f>IF(ISBLANK('Timeliness Quarterly'!G5:H5),'Outputs Monthly'!G8:H8,'Timeliness Quarterly'!G5:H5)</f>
        <v>Michelle Levar</v>
      </c>
    </row>
    <row r="6" spans="1:7">
      <c r="A6" s="7"/>
      <c r="B6" s="46"/>
      <c r="C6" s="8" t="s">
        <v>22</v>
      </c>
      <c r="D6" s="317">
        <f>'Outputs Monthly'!D7:E7</f>
        <v>1</v>
      </c>
      <c r="E6" s="317"/>
      <c r="F6" s="47" t="s">
        <v>44</v>
      </c>
      <c r="G6" s="241" t="str">
        <f>IF(ISBLANK('Timeliness Quarterly'!G6:H6),'Outputs Monthly'!K8,'Timeliness Quarterly'!G6)</f>
        <v>321-633-7782</v>
      </c>
    </row>
    <row r="7" spans="1:7">
      <c r="A7" s="7"/>
      <c r="B7" s="46"/>
      <c r="C7" s="8" t="s">
        <v>23</v>
      </c>
      <c r="D7" s="317" t="str">
        <f>'Outputs Monthly'!D8:E8</f>
        <v>Brevard</v>
      </c>
      <c r="E7" s="317"/>
      <c r="F7" s="48" t="s">
        <v>25</v>
      </c>
      <c r="G7" s="241" t="str">
        <f>IF(ISBLANK('Timeliness Quarterly'!G7:I7),'Outputs Monthly'!N8,'Timeliness Quarterly'!G7)</f>
        <v>kim.reynolds@brevardclerk.us</v>
      </c>
    </row>
    <row r="8" spans="1:7">
      <c r="A8" s="7"/>
      <c r="B8" s="46"/>
      <c r="C8" s="8"/>
      <c r="D8" s="50"/>
      <c r="E8" s="50"/>
      <c r="F8" s="48"/>
      <c r="G8" s="207"/>
    </row>
    <row r="9" spans="1:7" ht="42.6" thickBot="1">
      <c r="A9" s="157" t="s">
        <v>150</v>
      </c>
      <c r="B9" s="109" t="s">
        <v>143</v>
      </c>
      <c r="C9" s="108" t="s">
        <v>144</v>
      </c>
      <c r="D9" s="108" t="str">
        <f>'Timeliness Quarterly'!E10</f>
        <v># Of Business Days</v>
      </c>
      <c r="E9" s="108" t="s">
        <v>145</v>
      </c>
      <c r="F9" s="108" t="s">
        <v>134</v>
      </c>
      <c r="G9" s="108" t="s">
        <v>135</v>
      </c>
    </row>
    <row r="10" spans="1:7">
      <c r="A10" s="311" t="s">
        <v>128</v>
      </c>
      <c r="B10" s="110" t="str">
        <f>'Timeliness Quarterly'!$F$10</f>
        <v>10/1/16 - 12/31/16</v>
      </c>
      <c r="C10" s="111">
        <f>'Timeliness Quarterly'!$D$12</f>
        <v>0.8</v>
      </c>
      <c r="D10" s="112">
        <f>'Timeliness Quarterly'!$E$12</f>
        <v>2</v>
      </c>
      <c r="E10" s="113" t="str">
        <f>IF(IFERROR('Timeliness Quarterly'!F$14,"error")="error","",IF('Timeliness Quarterly'!F$14&lt;'Timeliness Quarterly'!$D$12,'Timeliness Quarterly'!F$14,""))</f>
        <v/>
      </c>
      <c r="F10" s="208" t="str">
        <f>IF(IFERROR('Timeliness Quarterly'!$K$12,"error")="error","",IF('Timeliness Quarterly'!$K$12=0,"",'Timeliness Quarterly'!$K$12))</f>
        <v/>
      </c>
      <c r="G10" s="152" t="str">
        <f>IF(IFERROR('Timeliness Quarterly'!$L$12,"error")="error","",IF('Timeliness Quarterly'!$L$12=0,"",'Timeliness Quarterly'!$L$12))</f>
        <v/>
      </c>
    </row>
    <row r="11" spans="1:7">
      <c r="A11" s="312"/>
      <c r="B11" s="114" t="str">
        <f>'Timeliness Quarterly'!$G$10</f>
        <v>1/1/17 - 3/31/17</v>
      </c>
      <c r="C11" s="115">
        <f>'Timeliness Quarterly'!$D$12</f>
        <v>0.8</v>
      </c>
      <c r="D11" s="116">
        <f>'Timeliness Quarterly'!$E$12</f>
        <v>2</v>
      </c>
      <c r="E11" s="117" t="str">
        <f>IF(IFERROR('Timeliness Quarterly'!G$14,"error")="error","",IF('Timeliness Quarterly'!G$14&lt;'Timeliness Quarterly'!$D$12,'Timeliness Quarterly'!G$14,""))</f>
        <v/>
      </c>
      <c r="F11" s="54" t="str">
        <f>IF(IFERROR('Timeliness Quarterly'!$M$12,"error")="error","",IF('Timeliness Quarterly'!$M$12=0,"",'Timeliness Quarterly'!$M$12))</f>
        <v/>
      </c>
      <c r="G11" s="153" t="str">
        <f>IF(IFERROR('Timeliness Quarterly'!$N$12,"error")="error","",IF('Timeliness Quarterly'!$N$12=0,"",'Timeliness Quarterly'!$N$12))</f>
        <v/>
      </c>
    </row>
    <row r="12" spans="1:7">
      <c r="A12" s="312"/>
      <c r="B12" s="114" t="str">
        <f>'Timeliness Quarterly'!$H$10</f>
        <v>4/1/17 - 6/30/17</v>
      </c>
      <c r="C12" s="115">
        <f>'Timeliness Quarterly'!$D$12</f>
        <v>0.8</v>
      </c>
      <c r="D12" s="116">
        <f>'Timeliness Quarterly'!$E$12</f>
        <v>2</v>
      </c>
      <c r="E12" s="117" t="str">
        <f>IF(IFERROR('Timeliness Quarterly'!H$14,"error")="error","",IF('Timeliness Quarterly'!H$14&lt;'Timeliness Quarterly'!$D$12,'Timeliness Quarterly'!H$14,""))</f>
        <v/>
      </c>
      <c r="F12" s="54" t="str">
        <f>IF(IFERROR('Timeliness Quarterly'!$O$12,"error")="error","",IF('Timeliness Quarterly'!$O$12=0,"",'Timeliness Quarterly'!$O$12))</f>
        <v/>
      </c>
      <c r="G12" s="153" t="str">
        <f>IF(IFERROR('Timeliness Quarterly'!$P$12,"error")="error","",IF('Timeliness Quarterly'!$P$12=0,"",'Timeliness Quarterly'!$P$12))</f>
        <v/>
      </c>
    </row>
    <row r="13" spans="1:7" ht="15" thickBot="1">
      <c r="A13" s="313"/>
      <c r="B13" s="118" t="str">
        <f>'Timeliness Quarterly'!$I$10</f>
        <v>7/1/17 - 9/30/17</v>
      </c>
      <c r="C13" s="119">
        <f>'Timeliness Quarterly'!$D$12</f>
        <v>0.8</v>
      </c>
      <c r="D13" s="120">
        <f>'Timeliness Quarterly'!$E$12</f>
        <v>2</v>
      </c>
      <c r="E13" s="121" t="str">
        <f>IF(IFERROR('Timeliness Quarterly'!I$14,"error")="error","",IF('Timeliness Quarterly'!I$14&lt;'Timeliness Quarterly'!$D$12,'Timeliness Quarterly'!I$14,""))</f>
        <v/>
      </c>
      <c r="F13" s="209" t="str">
        <f>IF(IFERROR('Timeliness Quarterly'!$Q$12,"error")="error","",IF('Timeliness Quarterly'!$Q$12=0,"",'Timeliness Quarterly'!$Q$12))</f>
        <v/>
      </c>
      <c r="G13" s="154" t="str">
        <f>IF(IFERROR('Timeliness Quarterly'!$R$12,"error")="error","",IF('Timeliness Quarterly'!$R$12=0,"",'Timeliness Quarterly'!$R$12))</f>
        <v/>
      </c>
    </row>
    <row r="14" spans="1:7">
      <c r="A14" s="311" t="s">
        <v>129</v>
      </c>
      <c r="B14" s="110" t="str">
        <f>'Timeliness Quarterly'!$F$10</f>
        <v>10/1/16 - 12/31/16</v>
      </c>
      <c r="C14" s="111">
        <f>'Timeliness Quarterly'!$D$15</f>
        <v>0.8</v>
      </c>
      <c r="D14" s="122">
        <f>'Timeliness Quarterly'!$E$15</f>
        <v>3</v>
      </c>
      <c r="E14" s="113" t="str">
        <f>IF(IFERROR('Timeliness Quarterly'!F$17,"error")="error","",IF('Timeliness Quarterly'!F$17&lt;'Timeliness Quarterly'!$D$15,'Timeliness Quarterly'!F$17,""))</f>
        <v/>
      </c>
      <c r="F14" s="208" t="str">
        <f>IF(IFERROR('Timeliness Quarterly'!$K$15,"error")="error","",IF('Timeliness Quarterly'!$K$15=0,"",'Timeliness Quarterly'!$K$15))</f>
        <v/>
      </c>
      <c r="G14" s="152" t="str">
        <f>IF(IFERROR('Timeliness Quarterly'!$L$15,"error")="error","",IF('Timeliness Quarterly'!$L$15=0,"",'Timeliness Quarterly'!$L$15))</f>
        <v/>
      </c>
    </row>
    <row r="15" spans="1:7">
      <c r="A15" s="312"/>
      <c r="B15" s="114" t="str">
        <f>'Timeliness Quarterly'!$G$10</f>
        <v>1/1/17 - 3/31/17</v>
      </c>
      <c r="C15" s="115">
        <f>'Timeliness Quarterly'!$D$15</f>
        <v>0.8</v>
      </c>
      <c r="D15" s="123">
        <f>'Timeliness Quarterly'!$E$15</f>
        <v>3</v>
      </c>
      <c r="E15" s="117" t="str">
        <f>IF(IFERROR('Timeliness Quarterly'!G$17,"error")="error","",IF('Timeliness Quarterly'!G$17&lt;'Timeliness Quarterly'!$D$15,'Timeliness Quarterly'!G$17,""))</f>
        <v/>
      </c>
      <c r="F15" s="54" t="str">
        <f>IF(IFERROR('Timeliness Quarterly'!$M$15,"error")="error","",IF('Timeliness Quarterly'!$M$15=0,"",'Timeliness Quarterly'!$M$15))</f>
        <v/>
      </c>
      <c r="G15" s="153" t="str">
        <f>IF(IFERROR('Timeliness Quarterly'!$N$15,"error")="error","",IF('Timeliness Quarterly'!$N$15=0,"",'Timeliness Quarterly'!$N$15))</f>
        <v/>
      </c>
    </row>
    <row r="16" spans="1:7">
      <c r="A16" s="312"/>
      <c r="B16" s="114" t="str">
        <f>'Timeliness Quarterly'!$H$10</f>
        <v>4/1/17 - 6/30/17</v>
      </c>
      <c r="C16" s="115">
        <f>'Timeliness Quarterly'!$D$15</f>
        <v>0.8</v>
      </c>
      <c r="D16" s="123">
        <f>'Timeliness Quarterly'!$E$15</f>
        <v>3</v>
      </c>
      <c r="E16" s="117" t="str">
        <f>IF(IFERROR('Timeliness Quarterly'!H$17,"error")="error","",IF('Timeliness Quarterly'!H$17&lt;'Timeliness Quarterly'!$D$15,'Timeliness Quarterly'!H$17,""))</f>
        <v/>
      </c>
      <c r="F16" s="54" t="str">
        <f>IF(IFERROR('Timeliness Quarterly'!$O$15,"error")="error","",IF('Timeliness Quarterly'!$O$15=0,"",'Timeliness Quarterly'!$O$15))</f>
        <v/>
      </c>
      <c r="G16" s="153" t="str">
        <f>IF(IFERROR('Timeliness Quarterly'!$P$15,"error")="error","",IF('Timeliness Quarterly'!$P$15=0,"",'Timeliness Quarterly'!$P$15))</f>
        <v/>
      </c>
    </row>
    <row r="17" spans="1:7" ht="15" thickBot="1">
      <c r="A17" s="313"/>
      <c r="B17" s="118" t="str">
        <f>'Timeliness Quarterly'!$I$10</f>
        <v>7/1/17 - 9/30/17</v>
      </c>
      <c r="C17" s="119">
        <f>'Timeliness Quarterly'!$D$15</f>
        <v>0.8</v>
      </c>
      <c r="D17" s="124">
        <f>'Timeliness Quarterly'!$E$15</f>
        <v>3</v>
      </c>
      <c r="E17" s="121" t="str">
        <f>IF(IFERROR('Timeliness Quarterly'!I$17,"error")="error","",IF('Timeliness Quarterly'!I$17&lt;'Timeliness Quarterly'!$D$15,'Timeliness Quarterly'!I$17,""))</f>
        <v/>
      </c>
      <c r="F17" s="209" t="str">
        <f>IF(IFERROR('Timeliness Quarterly'!$Q$15,"error")="error","",IF('Timeliness Quarterly'!$Q$15=0,"",'Timeliness Quarterly'!$Q$15))</f>
        <v/>
      </c>
      <c r="G17" s="154" t="str">
        <f>IF(IFERROR('Timeliness Quarterly'!$R$15,"error")="error","",IF('Timeliness Quarterly'!$R$15=0,"",'Timeliness Quarterly'!$R$15))</f>
        <v/>
      </c>
    </row>
    <row r="18" spans="1:7">
      <c r="A18" s="311" t="s">
        <v>35</v>
      </c>
      <c r="B18" s="110" t="str">
        <f>'Timeliness Quarterly'!$F$10</f>
        <v>10/1/16 - 12/31/16</v>
      </c>
      <c r="C18" s="111">
        <f>'Timeliness Quarterly'!$D$18</f>
        <v>0.8</v>
      </c>
      <c r="D18" s="125">
        <f>'Timeliness Quarterly'!$E$18</f>
        <v>2</v>
      </c>
      <c r="E18" s="113" t="str">
        <f>IF(IFERROR('Timeliness Quarterly'!F$20,"error")="error","",IF('Timeliness Quarterly'!F$20&lt;'Timeliness Quarterly'!$D$18,'Timeliness Quarterly'!F$20,""))</f>
        <v/>
      </c>
      <c r="F18" s="208" t="str">
        <f>IF(IFERROR('Timeliness Quarterly'!$K$18,"error")="error","",IF('Timeliness Quarterly'!$K$18=0,"",'Timeliness Quarterly'!$K$18))</f>
        <v/>
      </c>
      <c r="G18" s="152" t="str">
        <f>IF(IFERROR('Timeliness Quarterly'!$L$18,"error")="error","",IF('Timeliness Quarterly'!$L$18=0,"",'Timeliness Quarterly'!$L$18))</f>
        <v/>
      </c>
    </row>
    <row r="19" spans="1:7">
      <c r="A19" s="312"/>
      <c r="B19" s="114" t="str">
        <f>'Timeliness Quarterly'!$G$10</f>
        <v>1/1/17 - 3/31/17</v>
      </c>
      <c r="C19" s="115">
        <f>'Timeliness Quarterly'!$D$18</f>
        <v>0.8</v>
      </c>
      <c r="D19" s="126">
        <f>'Timeliness Quarterly'!$E$18</f>
        <v>2</v>
      </c>
      <c r="E19" s="117" t="str">
        <f>IF(IFERROR('Timeliness Quarterly'!G$20,"error")="error","",IF('Timeliness Quarterly'!G$20&lt;'Timeliness Quarterly'!$D$18,'Timeliness Quarterly'!G$20,""))</f>
        <v/>
      </c>
      <c r="F19" s="54" t="str">
        <f>IF(IFERROR('Timeliness Quarterly'!$M$18,"error")="error","",IF('Timeliness Quarterly'!$M$18=0,"",'Timeliness Quarterly'!$M$18))</f>
        <v/>
      </c>
      <c r="G19" s="153" t="str">
        <f>IF(IFERROR('Timeliness Quarterly'!$N$18,"error")="error","",IF('Timeliness Quarterly'!$N$18=0,"",'Timeliness Quarterly'!$N$18))</f>
        <v/>
      </c>
    </row>
    <row r="20" spans="1:7">
      <c r="A20" s="312"/>
      <c r="B20" s="114" t="str">
        <f>'Timeliness Quarterly'!$H$10</f>
        <v>4/1/17 - 6/30/17</v>
      </c>
      <c r="C20" s="115">
        <f>'Timeliness Quarterly'!$D$18</f>
        <v>0.8</v>
      </c>
      <c r="D20" s="126">
        <f>'Timeliness Quarterly'!$E$18</f>
        <v>2</v>
      </c>
      <c r="E20" s="117" t="str">
        <f>IF(IFERROR('Timeliness Quarterly'!H$20,"error")="error","",IF('Timeliness Quarterly'!H$20&lt;'Timeliness Quarterly'!$D$18,'Timeliness Quarterly'!H$20,""))</f>
        <v/>
      </c>
      <c r="F20" s="54" t="str">
        <f>IF(IFERROR('Timeliness Quarterly'!$O$18,"error")="error","",IF('Timeliness Quarterly'!$O$18=0,"",'Timeliness Quarterly'!$O$18))</f>
        <v/>
      </c>
      <c r="G20" s="153" t="str">
        <f>IF(IFERROR('Timeliness Quarterly'!$P$18,"error")="error","",IF('Timeliness Quarterly'!$P$18=0,"",'Timeliness Quarterly'!$P$18))</f>
        <v/>
      </c>
    </row>
    <row r="21" spans="1:7" ht="15" thickBot="1">
      <c r="A21" s="313"/>
      <c r="B21" s="118" t="str">
        <f>'Timeliness Quarterly'!$I$10</f>
        <v>7/1/17 - 9/30/17</v>
      </c>
      <c r="C21" s="119">
        <f>'Timeliness Quarterly'!$D$18</f>
        <v>0.8</v>
      </c>
      <c r="D21" s="127">
        <f>'Timeliness Quarterly'!$E$18</f>
        <v>2</v>
      </c>
      <c r="E21" s="121" t="str">
        <f>IF(IFERROR('Timeliness Quarterly'!I$20,"error")="error","",IF('Timeliness Quarterly'!I$20&lt;'Timeliness Quarterly'!$D$18,'Timeliness Quarterly'!I$20,""))</f>
        <v/>
      </c>
      <c r="F21" s="209" t="str">
        <f>IF(IFERROR('Timeliness Quarterly'!$Q$18,"error")="error","",IF('Timeliness Quarterly'!$Q$18=0,"",'Timeliness Quarterly'!$Q$18))</f>
        <v/>
      </c>
      <c r="G21" s="154" t="str">
        <f>IF(IFERROR('Timeliness Quarterly'!$R$18,"error")="error","",IF('Timeliness Quarterly'!$R$18=0,"",'Timeliness Quarterly'!$R$18))</f>
        <v/>
      </c>
    </row>
    <row r="22" spans="1:7">
      <c r="A22" s="311" t="s">
        <v>130</v>
      </c>
      <c r="B22" s="110" t="str">
        <f>'Timeliness Quarterly'!$F$10</f>
        <v>10/1/16 - 12/31/16</v>
      </c>
      <c r="C22" s="111">
        <f>'Timeliness Quarterly'!$D$21</f>
        <v>0.8</v>
      </c>
      <c r="D22" s="125">
        <f>'Timeliness Quarterly'!$E$21</f>
        <v>3</v>
      </c>
      <c r="E22" s="113" t="str">
        <f>IF(IFERROR('Timeliness Quarterly'!F$23,"error")="error","",IF('Timeliness Quarterly'!F$23&lt;'Timeliness Quarterly'!$D$21,'Timeliness Quarterly'!F$23,""))</f>
        <v/>
      </c>
      <c r="F22" s="208" t="str">
        <f>IF(IFERROR('Timeliness Quarterly'!$K$21,"error")="error","",IF('Timeliness Quarterly'!$K$21=0,"",'Timeliness Quarterly'!$K$21))</f>
        <v/>
      </c>
      <c r="G22" s="152" t="str">
        <f>IF(IFERROR('Timeliness Quarterly'!$L$21,"error")="error","",IF('Timeliness Quarterly'!$L$21=0,"",'Timeliness Quarterly'!$L$21))</f>
        <v/>
      </c>
    </row>
    <row r="23" spans="1:7">
      <c r="A23" s="312"/>
      <c r="B23" s="114" t="str">
        <f>'Timeliness Quarterly'!$G$10</f>
        <v>1/1/17 - 3/31/17</v>
      </c>
      <c r="C23" s="115">
        <f>'Timeliness Quarterly'!$D$21</f>
        <v>0.8</v>
      </c>
      <c r="D23" s="126">
        <f>'Timeliness Quarterly'!$E$21</f>
        <v>3</v>
      </c>
      <c r="E23" s="117" t="str">
        <f>IF(IFERROR('Timeliness Quarterly'!G$23,"error")="error","",IF('Timeliness Quarterly'!G$23&lt;'Timeliness Quarterly'!$D$21,'Timeliness Quarterly'!G$23,""))</f>
        <v/>
      </c>
      <c r="F23" s="54" t="str">
        <f>IF(IFERROR('Timeliness Quarterly'!$M$21,"error")="error","",IF('Timeliness Quarterly'!$M$21=0,"",'Timeliness Quarterly'!$M$21))</f>
        <v/>
      </c>
      <c r="G23" s="153" t="str">
        <f>IF(IFERROR('Timeliness Quarterly'!$N$21,"error")="error","",IF('Timeliness Quarterly'!$N$21=0,"",'Timeliness Quarterly'!$N$21))</f>
        <v/>
      </c>
    </row>
    <row r="24" spans="1:7">
      <c r="A24" s="312"/>
      <c r="B24" s="114" t="str">
        <f>'Timeliness Quarterly'!$H$10</f>
        <v>4/1/17 - 6/30/17</v>
      </c>
      <c r="C24" s="115">
        <f>'Timeliness Quarterly'!$D$21</f>
        <v>0.8</v>
      </c>
      <c r="D24" s="126">
        <f>'Timeliness Quarterly'!$E$21</f>
        <v>3</v>
      </c>
      <c r="E24" s="117" t="str">
        <f>IF(IFERROR('Timeliness Quarterly'!H$23,"error")="error","",IF('Timeliness Quarterly'!H$23&lt;'Timeliness Quarterly'!$D$21,'Timeliness Quarterly'!H$23,""))</f>
        <v/>
      </c>
      <c r="F24" s="54" t="str">
        <f>IF(IFERROR('Timeliness Quarterly'!$O$21,"error")="error","",IF('Timeliness Quarterly'!$O$21=0,"",'Timeliness Quarterly'!$O$21))</f>
        <v/>
      </c>
      <c r="G24" s="153" t="str">
        <f>IF(IFERROR('Timeliness Quarterly'!$P$21,"error")="error","",IF('Timeliness Quarterly'!$P$21=0,"",'Timeliness Quarterly'!$P$21))</f>
        <v/>
      </c>
    </row>
    <row r="25" spans="1:7" ht="15" thickBot="1">
      <c r="A25" s="313"/>
      <c r="B25" s="118" t="str">
        <f>'Timeliness Quarterly'!$I$10</f>
        <v>7/1/17 - 9/30/17</v>
      </c>
      <c r="C25" s="119">
        <f>'Timeliness Quarterly'!$D$21</f>
        <v>0.8</v>
      </c>
      <c r="D25" s="127">
        <f>'Timeliness Quarterly'!$E$21</f>
        <v>3</v>
      </c>
      <c r="E25" s="121" t="str">
        <f>IF(IFERROR('Timeliness Quarterly'!I$23,"error")="error","",IF('Timeliness Quarterly'!I$23&lt;'Timeliness Quarterly'!$D$21,'Timeliness Quarterly'!I$23,""))</f>
        <v/>
      </c>
      <c r="F25" s="209" t="str">
        <f>IF(IFERROR('Timeliness Quarterly'!$Q$21,"error")="error","",IF('Timeliness Quarterly'!$Q$21=0,"",'Timeliness Quarterly'!$Q$21))</f>
        <v/>
      </c>
      <c r="G25" s="154" t="str">
        <f>IF(IFERROR('Timeliness Quarterly'!$R$21,"error")="error","",IF('Timeliness Quarterly'!$R$21=0,"",'Timeliness Quarterly'!$R$21))</f>
        <v/>
      </c>
    </row>
    <row r="26" spans="1:7">
      <c r="A26" s="311" t="s">
        <v>131</v>
      </c>
      <c r="B26" s="110" t="str">
        <f>'Timeliness Quarterly'!$F$10</f>
        <v>10/1/16 - 12/31/16</v>
      </c>
      <c r="C26" s="111">
        <f>'Timeliness Quarterly'!$D$25</f>
        <v>0.8</v>
      </c>
      <c r="D26" s="125">
        <f>'Timeliness Quarterly'!$E$25</f>
        <v>2</v>
      </c>
      <c r="E26" s="113" t="str">
        <f>IF(IFERROR('Timeliness Quarterly'!F$27,"error")="error","",IF('Timeliness Quarterly'!F$27&lt;'Timeliness Quarterly'!$D$25,'Timeliness Quarterly'!F$27,""))</f>
        <v/>
      </c>
      <c r="F26" s="208" t="str">
        <f>IF(IFERROR('Timeliness Quarterly'!$K$25,"error")="error","",IF('Timeliness Quarterly'!$K$25=0,"",'Timeliness Quarterly'!$K$25))</f>
        <v/>
      </c>
      <c r="G26" s="152" t="str">
        <f>IF(IFERROR('Timeliness Quarterly'!$L$25,"error")="error","",IF('Timeliness Quarterly'!$L$25=0,"",'Timeliness Quarterly'!$L$25))</f>
        <v/>
      </c>
    </row>
    <row r="27" spans="1:7">
      <c r="A27" s="312"/>
      <c r="B27" s="114" t="str">
        <f>'Timeliness Quarterly'!$G$10</f>
        <v>1/1/17 - 3/31/17</v>
      </c>
      <c r="C27" s="115">
        <f>'Timeliness Quarterly'!$D$25</f>
        <v>0.8</v>
      </c>
      <c r="D27" s="126">
        <f>'Timeliness Quarterly'!$E$25</f>
        <v>2</v>
      </c>
      <c r="E27" s="128" t="str">
        <f>IF(IFERROR('Timeliness Quarterly'!G$27,"error")="error","",IF('Timeliness Quarterly'!G$27&lt;'Timeliness Quarterly'!$D$25,'Timeliness Quarterly'!G$27,""))</f>
        <v/>
      </c>
      <c r="F27" s="54" t="str">
        <f>IF(IFERROR('Timeliness Quarterly'!$M$25,"error")="error","",IF('Timeliness Quarterly'!$M$25=0,"",'Timeliness Quarterly'!$M$25))</f>
        <v/>
      </c>
      <c r="G27" s="153" t="str">
        <f>IF(IFERROR('Timeliness Quarterly'!$N$25,"error")="error","",IF('Timeliness Quarterly'!$N$25=0,"",'Timeliness Quarterly'!$N$25))</f>
        <v/>
      </c>
    </row>
    <row r="28" spans="1:7">
      <c r="A28" s="312"/>
      <c r="B28" s="114" t="str">
        <f>'Timeliness Quarterly'!$H$10</f>
        <v>4/1/17 - 6/30/17</v>
      </c>
      <c r="C28" s="115">
        <f>'Timeliness Quarterly'!$D$25</f>
        <v>0.8</v>
      </c>
      <c r="D28" s="126">
        <f>'Timeliness Quarterly'!$E$25</f>
        <v>2</v>
      </c>
      <c r="E28" s="128" t="str">
        <f>IF(IFERROR('Timeliness Quarterly'!H$27,"error")="error","",IF('Timeliness Quarterly'!H$27&lt;'Timeliness Quarterly'!$D$25,'Timeliness Quarterly'!H$27,""))</f>
        <v/>
      </c>
      <c r="F28" s="54" t="str">
        <f>IF(IFERROR('Timeliness Quarterly'!$O$25,"error")="error","",IF('Timeliness Quarterly'!$O$25=0,"",'Timeliness Quarterly'!$O$25))</f>
        <v/>
      </c>
      <c r="G28" s="153" t="str">
        <f>IF(IFERROR('Timeliness Quarterly'!$P$25,"error")="error","",IF('Timeliness Quarterly'!$P$25=0,"",'Timeliness Quarterly'!$P$25))</f>
        <v/>
      </c>
    </row>
    <row r="29" spans="1:7" ht="15" thickBot="1">
      <c r="A29" s="313"/>
      <c r="B29" s="118" t="str">
        <f>'Timeliness Quarterly'!$I$10</f>
        <v>7/1/17 - 9/30/17</v>
      </c>
      <c r="C29" s="119">
        <f>'Timeliness Quarterly'!$D$25</f>
        <v>0.8</v>
      </c>
      <c r="D29" s="127">
        <f>'Timeliness Quarterly'!$E$25</f>
        <v>2</v>
      </c>
      <c r="E29" s="129" t="str">
        <f>IF(IFERROR('Timeliness Quarterly'!I$27,"error")="error","",IF('Timeliness Quarterly'!I$27&lt;'Timeliness Quarterly'!$D$25,'Timeliness Quarterly'!I$27,""))</f>
        <v/>
      </c>
      <c r="F29" s="209" t="str">
        <f>IF(IFERROR('Timeliness Quarterly'!$Q$25,"error")="error","",IF('Timeliness Quarterly'!$Q$25=0,"",'Timeliness Quarterly'!$Q$25))</f>
        <v/>
      </c>
      <c r="G29" s="154" t="str">
        <f>IF(IFERROR('Timeliness Quarterly'!$R$25,"error")="error","",IF('Timeliness Quarterly'!$R$25=0,"",'Timeliness Quarterly'!$R$25))</f>
        <v/>
      </c>
    </row>
    <row r="30" spans="1:7">
      <c r="A30" s="311" t="s">
        <v>132</v>
      </c>
      <c r="B30" s="110" t="str">
        <f>'Timeliness Quarterly'!$F$10</f>
        <v>10/1/16 - 12/31/16</v>
      </c>
      <c r="C30" s="111">
        <f>'Timeliness Quarterly'!$D$28</f>
        <v>0.8</v>
      </c>
      <c r="D30" s="125">
        <f>'Timeliness Quarterly'!$E$28</f>
        <v>2</v>
      </c>
      <c r="E30" s="113" t="str">
        <f>IF(IFERROR('Timeliness Quarterly'!F$30,"error")="error","",IF('Timeliness Quarterly'!F$30&lt;'Timeliness Quarterly'!$D$28,'Timeliness Quarterly'!F$30,""))</f>
        <v/>
      </c>
      <c r="F30" s="208" t="str">
        <f>IF(IFERROR('Timeliness Quarterly'!$K$28,"error")="error","",IF('Timeliness Quarterly'!$K$28=0,"",'Timeliness Quarterly'!$K$28))</f>
        <v/>
      </c>
      <c r="G30" s="152" t="str">
        <f>IF(IFERROR('Timeliness Quarterly'!$L$28,"error")="error","",IF('Timeliness Quarterly'!$L$28=0,"",'Timeliness Quarterly'!$L$28))</f>
        <v/>
      </c>
    </row>
    <row r="31" spans="1:7">
      <c r="A31" s="312"/>
      <c r="B31" s="114" t="str">
        <f>'Timeliness Quarterly'!$G$10</f>
        <v>1/1/17 - 3/31/17</v>
      </c>
      <c r="C31" s="115">
        <f>'Timeliness Quarterly'!$D$28</f>
        <v>0.8</v>
      </c>
      <c r="D31" s="126">
        <f>'Timeliness Quarterly'!$E$28</f>
        <v>2</v>
      </c>
      <c r="E31" s="128" t="str">
        <f>IF(IFERROR('Timeliness Quarterly'!G$30,"error")="error","",IF('Timeliness Quarterly'!G$30&lt;'Timeliness Quarterly'!$D$28,'Timeliness Quarterly'!G$30,""))</f>
        <v/>
      </c>
      <c r="F31" s="54" t="str">
        <f>IF(IFERROR('Timeliness Quarterly'!$M$28,"error")="error","",IF('Timeliness Quarterly'!$M$28=0,"",'Timeliness Quarterly'!$M$28))</f>
        <v/>
      </c>
      <c r="G31" s="153" t="str">
        <f>IF(IFERROR('Timeliness Quarterly'!$N$28,"error")="error","",IF('Timeliness Quarterly'!$N$28=0,"",'Timeliness Quarterly'!$N$28))</f>
        <v/>
      </c>
    </row>
    <row r="32" spans="1:7">
      <c r="A32" s="312"/>
      <c r="B32" s="114" t="str">
        <f>'Timeliness Quarterly'!$H$10</f>
        <v>4/1/17 - 6/30/17</v>
      </c>
      <c r="C32" s="115">
        <f>'Timeliness Quarterly'!$D$28</f>
        <v>0.8</v>
      </c>
      <c r="D32" s="126">
        <f>'Timeliness Quarterly'!$E$28</f>
        <v>2</v>
      </c>
      <c r="E32" s="128" t="str">
        <f>IF(IFERROR('Timeliness Quarterly'!H$30,"error")="error","",IF('Timeliness Quarterly'!H$30&lt;'Timeliness Quarterly'!$D$28,'Timeliness Quarterly'!H$30,""))</f>
        <v/>
      </c>
      <c r="F32" s="54" t="str">
        <f>IF(IFERROR('Timeliness Quarterly'!$O$28,"error")="error","",IF('Timeliness Quarterly'!$O$28=0,"",'Timeliness Quarterly'!$O$28))</f>
        <v/>
      </c>
      <c r="G32" s="153" t="str">
        <f>IF(IFERROR('Timeliness Quarterly'!$P$28,"error")="error","",IF('Timeliness Quarterly'!$P$28=0,"",'Timeliness Quarterly'!$P$28))</f>
        <v/>
      </c>
    </row>
    <row r="33" spans="1:7" ht="15" thickBot="1">
      <c r="A33" s="313"/>
      <c r="B33" s="118" t="str">
        <f>'Timeliness Quarterly'!$I$10</f>
        <v>7/1/17 - 9/30/17</v>
      </c>
      <c r="C33" s="119">
        <f>'Timeliness Quarterly'!$D$28</f>
        <v>0.8</v>
      </c>
      <c r="D33" s="127">
        <f>'Timeliness Quarterly'!$E$28</f>
        <v>2</v>
      </c>
      <c r="E33" s="129" t="str">
        <f>IF(IFERROR('Timeliness Quarterly'!I$30,"error")="error","",IF('Timeliness Quarterly'!I$30&lt;'Timeliness Quarterly'!$D$28,'Timeliness Quarterly'!I$30,""))</f>
        <v/>
      </c>
      <c r="F33" s="209" t="str">
        <f>IF(IFERROR('Timeliness Quarterly'!$Q$28,"error")="error","",IF('Timeliness Quarterly'!$Q$28=0,"",'Timeliness Quarterly'!$Q$28))</f>
        <v/>
      </c>
      <c r="G33" s="154" t="str">
        <f>IF(IFERROR('Timeliness Quarterly'!$R$28,"error")="error","",IF('Timeliness Quarterly'!$R$28=0,"",'Timeliness Quarterly'!$R$28))</f>
        <v/>
      </c>
    </row>
    <row r="34" spans="1:7">
      <c r="A34" s="311" t="s">
        <v>133</v>
      </c>
      <c r="B34" s="110" t="str">
        <f>'Timeliness Quarterly'!$F$10</f>
        <v>10/1/16 - 12/31/16</v>
      </c>
      <c r="C34" s="111">
        <f>'Timeliness Quarterly'!$D$31</f>
        <v>0.8</v>
      </c>
      <c r="D34" s="125">
        <f>'Timeliness Quarterly'!$E$31</f>
        <v>4</v>
      </c>
      <c r="E34" s="113" t="str">
        <f>IF(IFERROR('Timeliness Quarterly'!F$33,"error")="error","",IF('Timeliness Quarterly'!F$33&lt;'Timeliness Quarterly'!$D$31,'Timeliness Quarterly'!F$33,""))</f>
        <v/>
      </c>
      <c r="F34" s="208" t="str">
        <f>IF(IFERROR('Timeliness Quarterly'!$K$31,"error")="error","",IF('Timeliness Quarterly'!$K$31=0,"",'Timeliness Quarterly'!$K$31))</f>
        <v/>
      </c>
      <c r="G34" s="152" t="str">
        <f>IF(IFERROR('Timeliness Quarterly'!$L$31,"error")="error","",IF('Timeliness Quarterly'!$L$31=0,"",'Timeliness Quarterly'!$L$31))</f>
        <v/>
      </c>
    </row>
    <row r="35" spans="1:7">
      <c r="A35" s="312"/>
      <c r="B35" s="114" t="str">
        <f>'Timeliness Quarterly'!$G$10</f>
        <v>1/1/17 - 3/31/17</v>
      </c>
      <c r="C35" s="115">
        <f>'Timeliness Quarterly'!$D$31</f>
        <v>0.8</v>
      </c>
      <c r="D35" s="126">
        <f>'Timeliness Quarterly'!$E$31</f>
        <v>4</v>
      </c>
      <c r="E35" s="128" t="str">
        <f>IF(IFERROR('Timeliness Quarterly'!G$33,"error")="error","",IF('Timeliness Quarterly'!G$33&lt;'Timeliness Quarterly'!$D$31,'Timeliness Quarterly'!G$33,""))</f>
        <v/>
      </c>
      <c r="F35" s="54" t="str">
        <f>IF(IFERROR('Timeliness Quarterly'!$M$31,"error")="error","",IF('Timeliness Quarterly'!$M$31=0,"",'Timeliness Quarterly'!$M$31))</f>
        <v/>
      </c>
      <c r="G35" s="153" t="str">
        <f>IF(IFERROR('Timeliness Quarterly'!$N$31,"error")="error","",IF('Timeliness Quarterly'!$N$31=0,"",'Timeliness Quarterly'!$N$31))</f>
        <v/>
      </c>
    </row>
    <row r="36" spans="1:7">
      <c r="A36" s="312"/>
      <c r="B36" s="114" t="str">
        <f>'Timeliness Quarterly'!$H$10</f>
        <v>4/1/17 - 6/30/17</v>
      </c>
      <c r="C36" s="115">
        <f>'Timeliness Quarterly'!$D$31</f>
        <v>0.8</v>
      </c>
      <c r="D36" s="126">
        <f>'Timeliness Quarterly'!$E$31</f>
        <v>4</v>
      </c>
      <c r="E36" s="128" t="str">
        <f>IF(IFERROR('Timeliness Quarterly'!H$33,"error")="error","",IF('Timeliness Quarterly'!H$33&lt;'Timeliness Quarterly'!$D$31,'Timeliness Quarterly'!H$33,""))</f>
        <v/>
      </c>
      <c r="F36" s="54" t="str">
        <f>IF(IFERROR('Timeliness Quarterly'!$O$31,"error")="error","",IF('Timeliness Quarterly'!$O$31=0,"",'Timeliness Quarterly'!$O$31))</f>
        <v/>
      </c>
      <c r="G36" s="153" t="str">
        <f>IF(IFERROR('Timeliness Quarterly'!$P$31,"error")="error","",IF('Timeliness Quarterly'!$P$31=0,"",'Timeliness Quarterly'!$P$31))</f>
        <v/>
      </c>
    </row>
    <row r="37" spans="1:7" ht="15" thickBot="1">
      <c r="A37" s="313"/>
      <c r="B37" s="118" t="str">
        <f>'Timeliness Quarterly'!$I$10</f>
        <v>7/1/17 - 9/30/17</v>
      </c>
      <c r="C37" s="119">
        <f>'Timeliness Quarterly'!$D$31</f>
        <v>0.8</v>
      </c>
      <c r="D37" s="127">
        <f>'Timeliness Quarterly'!$E$31</f>
        <v>4</v>
      </c>
      <c r="E37" s="129" t="str">
        <f>IF(IFERROR('Timeliness Quarterly'!I$33,"error")="error","",IF('Timeliness Quarterly'!I$33&lt;'Timeliness Quarterly'!$D$31,'Timeliness Quarterly'!I$33,""))</f>
        <v/>
      </c>
      <c r="F37" s="209" t="str">
        <f>IF(IFERROR('Timeliness Quarterly'!$Q$31,"error")="error","",IF('Timeliness Quarterly'!$Q$31=0,"",'Timeliness Quarterly'!$Q$31))</f>
        <v/>
      </c>
      <c r="G37" s="154" t="str">
        <f>IF(IFERROR('Timeliness Quarterly'!$R$31,"error")="error","",IF('Timeliness Quarterly'!$R$31=0,"",'Timeliness Quarterly'!$R$31))</f>
        <v/>
      </c>
    </row>
    <row r="38" spans="1:7">
      <c r="A38" s="311" t="s">
        <v>38</v>
      </c>
      <c r="B38" s="110" t="str">
        <f>'Timeliness Quarterly'!$F$10</f>
        <v>10/1/16 - 12/31/16</v>
      </c>
      <c r="C38" s="111">
        <f>'Timeliness Quarterly'!$D$34</f>
        <v>0.8</v>
      </c>
      <c r="D38" s="125">
        <f>'Timeliness Quarterly'!$E$34</f>
        <v>2</v>
      </c>
      <c r="E38" s="113" t="str">
        <f>IF(IFERROR('Timeliness Quarterly'!F$36,"error")="error","",IF('Timeliness Quarterly'!F$36&lt;'Timeliness Quarterly'!$D$34,'Timeliness Quarterly'!F$36,""))</f>
        <v/>
      </c>
      <c r="F38" s="208" t="str">
        <f>IF(IFERROR('Timeliness Quarterly'!$K$34,"error")="error","",IF('Timeliness Quarterly'!$K$34=0,"",'Timeliness Quarterly'!$K$34))</f>
        <v/>
      </c>
      <c r="G38" s="152" t="str">
        <f>IF(IFERROR('Timeliness Quarterly'!$L$34,"error")="error","",IF('Timeliness Quarterly'!$L$34=0,"",'Timeliness Quarterly'!$L$34))</f>
        <v/>
      </c>
    </row>
    <row r="39" spans="1:7">
      <c r="A39" s="312"/>
      <c r="B39" s="114" t="str">
        <f>'Timeliness Quarterly'!$G$10</f>
        <v>1/1/17 - 3/31/17</v>
      </c>
      <c r="C39" s="115">
        <f>'Timeliness Quarterly'!$D$34</f>
        <v>0.8</v>
      </c>
      <c r="D39" s="126">
        <f>'Timeliness Quarterly'!$E$34</f>
        <v>2</v>
      </c>
      <c r="E39" s="128" t="str">
        <f>IF(IFERROR('Timeliness Quarterly'!G$36,"error")="error","",IF('Timeliness Quarterly'!G$36&lt;'Timeliness Quarterly'!$D$34,'Timeliness Quarterly'!G$36,""))</f>
        <v/>
      </c>
      <c r="F39" s="54" t="str">
        <f>IF(IFERROR('Timeliness Quarterly'!$M$34,"error")="error","",IF('Timeliness Quarterly'!$M$34=0,"",'Timeliness Quarterly'!$M$34))</f>
        <v/>
      </c>
      <c r="G39" s="153" t="str">
        <f>IF(IFERROR('Timeliness Quarterly'!$N$34,"error")="error","",IF('Timeliness Quarterly'!$N$34=0,"",'Timeliness Quarterly'!$N$34))</f>
        <v/>
      </c>
    </row>
    <row r="40" spans="1:7">
      <c r="A40" s="312"/>
      <c r="B40" s="114" t="str">
        <f>'Timeliness Quarterly'!$H$10</f>
        <v>4/1/17 - 6/30/17</v>
      </c>
      <c r="C40" s="115">
        <f>'Timeliness Quarterly'!$D$34</f>
        <v>0.8</v>
      </c>
      <c r="D40" s="126">
        <f>'Timeliness Quarterly'!$E$34</f>
        <v>2</v>
      </c>
      <c r="E40" s="128" t="str">
        <f>IF(IFERROR('Timeliness Quarterly'!H$36,"error")="error","",IF('Timeliness Quarterly'!H$36&lt;'Timeliness Quarterly'!$D$34,'Timeliness Quarterly'!H$36,""))</f>
        <v/>
      </c>
      <c r="F40" s="54" t="str">
        <f>IF(IFERROR('Timeliness Quarterly'!$O$34,"error")="error","",IF('Timeliness Quarterly'!$O$34=0,"",'Timeliness Quarterly'!$O$34))</f>
        <v/>
      </c>
      <c r="G40" s="153" t="str">
        <f>IF(IFERROR('Timeliness Quarterly'!$P$34,"error")="error","",IF('Timeliness Quarterly'!$P$34=0,"",'Timeliness Quarterly'!$P$34))</f>
        <v/>
      </c>
    </row>
    <row r="41" spans="1:7" ht="15" thickBot="1">
      <c r="A41" s="313"/>
      <c r="B41" s="118" t="str">
        <f>'Timeliness Quarterly'!$I$10</f>
        <v>7/1/17 - 9/30/17</v>
      </c>
      <c r="C41" s="119">
        <f>'Timeliness Quarterly'!$D$34</f>
        <v>0.8</v>
      </c>
      <c r="D41" s="127">
        <f>'Timeliness Quarterly'!$E$34</f>
        <v>2</v>
      </c>
      <c r="E41" s="129" t="str">
        <f>IF(IFERROR('Timeliness Quarterly'!I$36,"error")="error","",IF('Timeliness Quarterly'!I$36&lt;'Timeliness Quarterly'!$D$34,'Timeliness Quarterly'!I$36,""))</f>
        <v/>
      </c>
      <c r="F41" s="209" t="str">
        <f>IF(IFERROR('Timeliness Quarterly'!$Q$34,"error")="error","",IF('Timeliness Quarterly'!$Q$34=0,"",'Timeliness Quarterly'!$Q$34))</f>
        <v/>
      </c>
      <c r="G41" s="154" t="str">
        <f>IF(IFERROR('Timeliness Quarterly'!$R$34,"error")="error","",IF('Timeliness Quarterly'!$R$34=0,"",'Timeliness Quarterly'!$R$34))</f>
        <v/>
      </c>
    </row>
    <row r="42" spans="1:7">
      <c r="A42" s="311" t="s">
        <v>39</v>
      </c>
      <c r="B42" s="110" t="str">
        <f>'Timeliness Quarterly'!$F$10</f>
        <v>10/1/16 - 12/31/16</v>
      </c>
      <c r="C42" s="111">
        <f>'Timeliness Quarterly'!$D$37</f>
        <v>0.8</v>
      </c>
      <c r="D42" s="125">
        <f>'Timeliness Quarterly'!$E$37</f>
        <v>3</v>
      </c>
      <c r="E42" s="113" t="str">
        <f>IF(IFERROR('Timeliness Quarterly'!F$39,"error")="error","",IF('Timeliness Quarterly'!F$39&lt;'Timeliness Quarterly'!$D$37,'Timeliness Quarterly'!F$39,""))</f>
        <v/>
      </c>
      <c r="F42" s="208" t="str">
        <f>IF(IFERROR('Timeliness Quarterly'!$K$37,"error")="error","",IF('Timeliness Quarterly'!$K$37=0,"",'Timeliness Quarterly'!$K$37))</f>
        <v/>
      </c>
      <c r="G42" s="152" t="str">
        <f>IF(IFERROR('Timeliness Quarterly'!$L$37,"error")="error","",IF('Timeliness Quarterly'!$L$37=0,"",'Timeliness Quarterly'!$L$37))</f>
        <v/>
      </c>
    </row>
    <row r="43" spans="1:7">
      <c r="A43" s="312"/>
      <c r="B43" s="114" t="str">
        <f>'Timeliness Quarterly'!$G$10</f>
        <v>1/1/17 - 3/31/17</v>
      </c>
      <c r="C43" s="115">
        <f>'Timeliness Quarterly'!$D$37</f>
        <v>0.8</v>
      </c>
      <c r="D43" s="126">
        <f>'Timeliness Quarterly'!$E$37</f>
        <v>3</v>
      </c>
      <c r="E43" s="128" t="str">
        <f>IF(IFERROR('Timeliness Quarterly'!G$39,"error")="error","",IF('Timeliness Quarterly'!G$39&lt;'Timeliness Quarterly'!$D$37,'Timeliness Quarterly'!G$39,""))</f>
        <v/>
      </c>
      <c r="F43" s="54" t="str">
        <f>IF(IFERROR('Timeliness Quarterly'!$M$37,"error")="error","",IF('Timeliness Quarterly'!$M$37=0,"",'Timeliness Quarterly'!$M$37))</f>
        <v/>
      </c>
      <c r="G43" s="153" t="str">
        <f>IF(IFERROR('Timeliness Quarterly'!$N$37,"error")="error","",IF('Timeliness Quarterly'!$N$37=0,"",'Timeliness Quarterly'!$N$37))</f>
        <v/>
      </c>
    </row>
    <row r="44" spans="1:7">
      <c r="A44" s="312"/>
      <c r="B44" s="114" t="str">
        <f>'Timeliness Quarterly'!$H$10</f>
        <v>4/1/17 - 6/30/17</v>
      </c>
      <c r="C44" s="115">
        <f>'Timeliness Quarterly'!$D$37</f>
        <v>0.8</v>
      </c>
      <c r="D44" s="126">
        <f>'Timeliness Quarterly'!$E$37</f>
        <v>3</v>
      </c>
      <c r="E44" s="128" t="str">
        <f>IF(IFERROR('Timeliness Quarterly'!H$39,"error")="error","",IF('Timeliness Quarterly'!H$39&lt;'Timeliness Quarterly'!$D$37,'Timeliness Quarterly'!H$39,""))</f>
        <v/>
      </c>
      <c r="F44" s="54" t="str">
        <f>IF(IFERROR('Timeliness Quarterly'!$O$37,"error")="error","",IF('Timeliness Quarterly'!$O$37=0,"",'Timeliness Quarterly'!$O$37))</f>
        <v/>
      </c>
      <c r="G44" s="153" t="str">
        <f>IF(IFERROR('Timeliness Quarterly'!$P$37,"error")="error","",IF('Timeliness Quarterly'!$P$37=0,"",'Timeliness Quarterly'!$P$37))</f>
        <v/>
      </c>
    </row>
    <row r="45" spans="1:7" ht="15" thickBot="1">
      <c r="A45" s="313"/>
      <c r="B45" s="118" t="str">
        <f>'Timeliness Quarterly'!$I$10</f>
        <v>7/1/17 - 9/30/17</v>
      </c>
      <c r="C45" s="119">
        <f>'Timeliness Quarterly'!$D$37</f>
        <v>0.8</v>
      </c>
      <c r="D45" s="127">
        <f>'Timeliness Quarterly'!$E$37</f>
        <v>3</v>
      </c>
      <c r="E45" s="129" t="str">
        <f>IF(IFERROR('Timeliness Quarterly'!I$39,"error")="error","",IF('Timeliness Quarterly'!I$39&lt;'Timeliness Quarterly'!$D$37,'Timeliness Quarterly'!I$39,""))</f>
        <v/>
      </c>
      <c r="F45" s="209" t="str">
        <f>IF(IFERROR('Timeliness Quarterly'!$Q$37,"error")="error","",IF('Timeliness Quarterly'!$Q$37=0,"",'Timeliness Quarterly'!$Q$37))</f>
        <v/>
      </c>
      <c r="G45" s="154" t="str">
        <f>IF(IFERROR('Timeliness Quarterly'!$R$37,"error")="error","",IF('Timeliness Quarterly'!$R$37=0,"",'Timeliness Quarterly'!$R$37))</f>
        <v/>
      </c>
    </row>
    <row r="46" spans="1:7">
      <c r="A46" s="311" t="s">
        <v>40</v>
      </c>
      <c r="B46" s="110" t="str">
        <f>'Timeliness Quarterly'!$F$10</f>
        <v>10/1/16 - 12/31/16</v>
      </c>
      <c r="C46" s="111">
        <f>'Timeliness Quarterly'!$D$40</f>
        <v>0.8</v>
      </c>
      <c r="D46" s="125">
        <f>'Timeliness Quarterly'!$E$40</f>
        <v>2</v>
      </c>
      <c r="E46" s="113" t="str">
        <f>IF(IFERROR('Timeliness Quarterly'!F$42,"error")="error","",IF('Timeliness Quarterly'!F$42&lt;'Timeliness Quarterly'!$D$40,'Timeliness Quarterly'!F$42,""))</f>
        <v/>
      </c>
      <c r="F46" s="210" t="str">
        <f>IF(IFERROR('Timeliness Quarterly'!$K$40,"error")="error","",IF('Timeliness Quarterly'!$K$40=0,"",'Timeliness Quarterly'!$K$40))</f>
        <v/>
      </c>
      <c r="G46" s="152" t="str">
        <f>IF(IFERROR('Timeliness Quarterly'!$L$40,"error")="error","",IF('Timeliness Quarterly'!$L$40=0,"",'Timeliness Quarterly'!$L$40))</f>
        <v/>
      </c>
    </row>
    <row r="47" spans="1:7">
      <c r="A47" s="312"/>
      <c r="B47" s="114" t="str">
        <f>'Timeliness Quarterly'!$G$10</f>
        <v>1/1/17 - 3/31/17</v>
      </c>
      <c r="C47" s="115">
        <f>'Timeliness Quarterly'!$D$40</f>
        <v>0.8</v>
      </c>
      <c r="D47" s="126">
        <f>'Timeliness Quarterly'!$E$40</f>
        <v>2</v>
      </c>
      <c r="E47" s="128" t="str">
        <f>IF(IFERROR('Timeliness Quarterly'!G$42,"error")="error","",IF('Timeliness Quarterly'!G$42&lt;'Timeliness Quarterly'!$D$40,'Timeliness Quarterly'!G$42,""))</f>
        <v/>
      </c>
      <c r="F47" s="54" t="str">
        <f>IF(IFERROR('Timeliness Quarterly'!$M$40,"error")="error","",IF('Timeliness Quarterly'!$M$40=0,"",'Timeliness Quarterly'!$M$40))</f>
        <v/>
      </c>
      <c r="G47" s="153" t="str">
        <f>IF(IFERROR('Timeliness Quarterly'!$N$40,"error")="error","",IF('Timeliness Quarterly'!$N$40=0,"",'Timeliness Quarterly'!$N$40))</f>
        <v/>
      </c>
    </row>
    <row r="48" spans="1:7">
      <c r="A48" s="312"/>
      <c r="B48" s="114" t="str">
        <f>'Timeliness Quarterly'!$H$10</f>
        <v>4/1/17 - 6/30/17</v>
      </c>
      <c r="C48" s="115">
        <f>'Timeliness Quarterly'!$D$40</f>
        <v>0.8</v>
      </c>
      <c r="D48" s="126">
        <f>'Timeliness Quarterly'!$E$40</f>
        <v>2</v>
      </c>
      <c r="E48" s="128" t="str">
        <f>IF(IFERROR('Timeliness Quarterly'!H$42,"error")="error","",IF('Timeliness Quarterly'!H$42&lt;'Timeliness Quarterly'!$D$40,'Timeliness Quarterly'!H$42,""))</f>
        <v/>
      </c>
      <c r="F48" s="54" t="str">
        <f>IF(IFERROR('Timeliness Quarterly'!$O$40,"error")="error","",IF('Timeliness Quarterly'!$O$40=0,"",'Timeliness Quarterly'!$O$40))</f>
        <v/>
      </c>
      <c r="G48" s="153" t="str">
        <f>IF(IFERROR('Timeliness Quarterly'!$P$40,"error")="error","",IF('Timeliness Quarterly'!$P$40=0,"",'Timeliness Quarterly'!$P$40))</f>
        <v/>
      </c>
    </row>
    <row r="49" spans="1:7" ht="15" thickBot="1">
      <c r="A49" s="313"/>
      <c r="B49" s="118" t="str">
        <f>'Timeliness Quarterly'!$I$10</f>
        <v>7/1/17 - 9/30/17</v>
      </c>
      <c r="C49" s="119">
        <f>'Timeliness Quarterly'!$D$40</f>
        <v>0.8</v>
      </c>
      <c r="D49" s="127">
        <f>'Timeliness Quarterly'!$E$40</f>
        <v>2</v>
      </c>
      <c r="E49" s="129" t="str">
        <f>IF(IFERROR('Timeliness Quarterly'!I$42,"error")="error","",IF('Timeliness Quarterly'!I$42&lt;'Timeliness Quarterly'!$D$40,'Timeliness Quarterly'!I$42,""))</f>
        <v/>
      </c>
      <c r="F49" s="209" t="str">
        <f>IF(IFERROR('Timeliness Quarterly'!$Q$40,"error")="error","",IF('Timeliness Quarterly'!$Q$40=0,"",'Timeliness Quarterly'!$Q$40))</f>
        <v/>
      </c>
      <c r="G49" s="154" t="str">
        <f>IF(IFERROR('Timeliness Quarterly'!$R$40,"error")="error","",IF('Timeliness Quarterly'!$R$40=0,"",'Timeliness Quarterly'!$R$40))</f>
        <v/>
      </c>
    </row>
    <row r="50" spans="1:7">
      <c r="A50" s="130"/>
      <c r="B50" s="131"/>
      <c r="C50" s="132"/>
      <c r="D50" s="133"/>
      <c r="E50" s="134"/>
      <c r="F50" s="211"/>
      <c r="G50" s="162"/>
    </row>
    <row r="51" spans="1:7">
      <c r="F51" s="160"/>
    </row>
    <row r="52" spans="1:7" ht="42.6" thickBot="1">
      <c r="A52" s="157" t="s">
        <v>151</v>
      </c>
      <c r="B52" s="109" t="s">
        <v>143</v>
      </c>
      <c r="C52" s="108" t="s">
        <v>144</v>
      </c>
      <c r="D52" s="108" t="str">
        <f>'Timeliness Quarterly'!E46</f>
        <v># of business days</v>
      </c>
      <c r="E52" s="108" t="s">
        <v>145</v>
      </c>
      <c r="F52" s="108" t="s">
        <v>134</v>
      </c>
      <c r="G52" s="108" t="s">
        <v>135</v>
      </c>
    </row>
    <row r="53" spans="1:7">
      <c r="A53" s="311" t="s">
        <v>128</v>
      </c>
      <c r="B53" s="110" t="str">
        <f>'Timeliness Quarterly'!$F$46</f>
        <v>10/1/16 - 12/31/16</v>
      </c>
      <c r="C53" s="111">
        <f>'Timeliness Quarterly'!$D$48</f>
        <v>0.8</v>
      </c>
      <c r="D53" s="135">
        <f>'Timeliness Quarterly'!$E$48</f>
        <v>3</v>
      </c>
      <c r="E53" s="136" t="str">
        <f>IF(IFERROR('Timeliness Quarterly'!F$50,"error")="error","",IF('Timeliness Quarterly'!F$50&lt;'Timeliness Quarterly'!$D$48,'Timeliness Quarterly'!F$50,""))</f>
        <v/>
      </c>
      <c r="F53" s="208" t="str">
        <f>IF(IFERROR('Timeliness Quarterly'!$K$48,"error")="error","",IF('Timeliness Quarterly'!$K$48=0,"",'Timeliness Quarterly'!$K$48))</f>
        <v/>
      </c>
      <c r="G53" s="152" t="str">
        <f>IF(IFERROR('Timeliness Quarterly'!$L$48,"error")="error","",IF('Timeliness Quarterly'!$L$48=0,"",'Timeliness Quarterly'!$L$48))</f>
        <v/>
      </c>
    </row>
    <row r="54" spans="1:7">
      <c r="A54" s="312"/>
      <c r="B54" s="114" t="str">
        <f>'Timeliness Quarterly'!$G$46</f>
        <v>1/1/17 - 3/31/17</v>
      </c>
      <c r="C54" s="115">
        <f>'Timeliness Quarterly'!$D$48</f>
        <v>0.8</v>
      </c>
      <c r="D54" s="137">
        <f>'Timeliness Quarterly'!$E$48</f>
        <v>3</v>
      </c>
      <c r="E54" s="138" t="str">
        <f>IF(IFERROR('Timeliness Quarterly'!G$50,"error")="error","",IF('Timeliness Quarterly'!G$50&lt;'Timeliness Quarterly'!$D$48,'Timeliness Quarterly'!G$50,""))</f>
        <v/>
      </c>
      <c r="F54" s="54" t="str">
        <f>IF(IFERROR('Timeliness Quarterly'!$M$48,"error")="error","",IF('Timeliness Quarterly'!$M$48=0,"",'Timeliness Quarterly'!$M$48))</f>
        <v/>
      </c>
      <c r="G54" s="153" t="str">
        <f>IF(IFERROR('Timeliness Quarterly'!$N$48,"error")="error","",IF('Timeliness Quarterly'!$N$48=0,"",'Timeliness Quarterly'!$N$48))</f>
        <v/>
      </c>
    </row>
    <row r="55" spans="1:7">
      <c r="A55" s="312"/>
      <c r="B55" s="114" t="str">
        <f>'Timeliness Quarterly'!$H$46</f>
        <v>4/1/17 - 6/30/17</v>
      </c>
      <c r="C55" s="115">
        <f>'Timeliness Quarterly'!$D$48</f>
        <v>0.8</v>
      </c>
      <c r="D55" s="137">
        <f>'Timeliness Quarterly'!$E$48</f>
        <v>3</v>
      </c>
      <c r="E55" s="138" t="str">
        <f>IF(IFERROR('Timeliness Quarterly'!H$50,"error")="error","",IF('Timeliness Quarterly'!H$50&lt;'Timeliness Quarterly'!$D$48,'Timeliness Quarterly'!H$50,""))</f>
        <v/>
      </c>
      <c r="F55" s="54" t="str">
        <f>IF(IFERROR('Timeliness Quarterly'!$O$48,"error")="error","",IF('Timeliness Quarterly'!$O$48=0,"",'Timeliness Quarterly'!$O$48))</f>
        <v/>
      </c>
      <c r="G55" s="153" t="str">
        <f>IF(IFERROR('Timeliness Quarterly'!$P$48,"error")="error","",IF('Timeliness Quarterly'!$P$48=0,"",'Timeliness Quarterly'!$P$48))</f>
        <v/>
      </c>
    </row>
    <row r="56" spans="1:7" ht="15" thickBot="1">
      <c r="A56" s="313"/>
      <c r="B56" s="118" t="str">
        <f>'Timeliness Quarterly'!$I$46</f>
        <v>7/1/17 - 9/30/17</v>
      </c>
      <c r="C56" s="119">
        <f>'Timeliness Quarterly'!$D$48</f>
        <v>0.8</v>
      </c>
      <c r="D56" s="139">
        <f>'Timeliness Quarterly'!$E$48</f>
        <v>3</v>
      </c>
      <c r="E56" s="140" t="str">
        <f>IF(IFERROR('Timeliness Quarterly'!I$50,"error")="error","",IF('Timeliness Quarterly'!I$50&lt;'Timeliness Quarterly'!$D$48,'Timeliness Quarterly'!I$50,""))</f>
        <v/>
      </c>
      <c r="F56" s="209" t="str">
        <f>IF(IFERROR('Timeliness Quarterly'!$Q$48,"error")="error","",IF('Timeliness Quarterly'!$Q$48=0,"",'Timeliness Quarterly'!$Q$48))</f>
        <v/>
      </c>
      <c r="G56" s="154" t="str">
        <f>IF(IFERROR('Timeliness Quarterly'!$R$48,"error")="error","",IF('Timeliness Quarterly'!$R$48=0,"",'Timeliness Quarterly'!$R$48))</f>
        <v/>
      </c>
    </row>
    <row r="57" spans="1:7">
      <c r="A57" s="311" t="s">
        <v>129</v>
      </c>
      <c r="B57" s="110" t="str">
        <f>'Timeliness Quarterly'!$F$46</f>
        <v>10/1/16 - 12/31/16</v>
      </c>
      <c r="C57" s="111">
        <f>'Timeliness Quarterly'!$D$51</f>
        <v>0.8</v>
      </c>
      <c r="D57" s="125">
        <f>'Timeliness Quarterly'!$E$51</f>
        <v>3</v>
      </c>
      <c r="E57" s="136" t="str">
        <f>IF(IFERROR('Timeliness Quarterly'!F$53,"error")="error","",IF('Timeliness Quarterly'!F$53&lt;'Timeliness Quarterly'!$D$51,'Timeliness Quarterly'!F$53,""))</f>
        <v/>
      </c>
      <c r="F57" s="208" t="str">
        <f>IF(IFERROR('Timeliness Quarterly'!$K$51,"error")="error","",IF('Timeliness Quarterly'!$K$51=0,"",'Timeliness Quarterly'!$K$51))</f>
        <v/>
      </c>
      <c r="G57" s="152" t="str">
        <f>IF(IFERROR('Timeliness Quarterly'!$L$51,"error")="error","",IF('Timeliness Quarterly'!$L$51=0,"",'Timeliness Quarterly'!$L$51))</f>
        <v/>
      </c>
    </row>
    <row r="58" spans="1:7">
      <c r="A58" s="312"/>
      <c r="B58" s="114" t="str">
        <f>'Timeliness Quarterly'!$G$46</f>
        <v>1/1/17 - 3/31/17</v>
      </c>
      <c r="C58" s="141">
        <f>'Timeliness Quarterly'!$D$51</f>
        <v>0.8</v>
      </c>
      <c r="D58" s="142">
        <f>'Timeliness Quarterly'!$E$51</f>
        <v>3</v>
      </c>
      <c r="E58" s="143" t="str">
        <f>IF(IFERROR('Timeliness Quarterly'!G$53,"error")="error","",IF('Timeliness Quarterly'!G$53&lt;'Timeliness Quarterly'!$D$51,'Timeliness Quarterly'!G$53,""))</f>
        <v/>
      </c>
      <c r="F58" s="54" t="str">
        <f>IF(IFERROR('Timeliness Quarterly'!$M$51,"error")="error","",IF('Timeliness Quarterly'!$M$51=0,"",'Timeliness Quarterly'!$M$51))</f>
        <v/>
      </c>
      <c r="G58" s="153" t="str">
        <f>IF(IFERROR('Timeliness Quarterly'!$N$51,"error")="error","",IF('Timeliness Quarterly'!$N$51=0,"",'Timeliness Quarterly'!$N$51))</f>
        <v/>
      </c>
    </row>
    <row r="59" spans="1:7">
      <c r="A59" s="312"/>
      <c r="B59" s="114" t="str">
        <f>'Timeliness Quarterly'!$H$46</f>
        <v>4/1/17 - 6/30/17</v>
      </c>
      <c r="C59" s="141">
        <f>'Timeliness Quarterly'!$D$51</f>
        <v>0.8</v>
      </c>
      <c r="D59" s="142">
        <f>'Timeliness Quarterly'!$E$51</f>
        <v>3</v>
      </c>
      <c r="E59" s="143" t="str">
        <f>IF(IFERROR('Timeliness Quarterly'!H$53,"error")="error","",IF('Timeliness Quarterly'!H$53&lt;'Timeliness Quarterly'!$D$51,'Timeliness Quarterly'!H$53,""))</f>
        <v/>
      </c>
      <c r="F59" s="54" t="str">
        <f>IF(IFERROR('Timeliness Quarterly'!$O$51,"error")="error","",IF('Timeliness Quarterly'!$O$51=0,"",'Timeliness Quarterly'!$O$51))</f>
        <v/>
      </c>
      <c r="G59" s="153" t="str">
        <f>IF(IFERROR('Timeliness Quarterly'!$P$51,"error")="error","",IF('Timeliness Quarterly'!$P$51=0,"",'Timeliness Quarterly'!$P$51))</f>
        <v/>
      </c>
    </row>
    <row r="60" spans="1:7" ht="15" thickBot="1">
      <c r="A60" s="313"/>
      <c r="B60" s="118" t="str">
        <f>'Timeliness Quarterly'!$I$46</f>
        <v>7/1/17 - 9/30/17</v>
      </c>
      <c r="C60" s="144">
        <f>'Timeliness Quarterly'!$D$51</f>
        <v>0.8</v>
      </c>
      <c r="D60" s="145">
        <f>'Timeliness Quarterly'!$E$51</f>
        <v>3</v>
      </c>
      <c r="E60" s="146" t="str">
        <f>IF(IFERROR('Timeliness Quarterly'!I$53,"error")="error","",IF('Timeliness Quarterly'!I$53&lt;'Timeliness Quarterly'!$D$51,'Timeliness Quarterly'!I$53,""))</f>
        <v/>
      </c>
      <c r="F60" s="209" t="str">
        <f>IF(IFERROR('Timeliness Quarterly'!$Q$51,"error")="error","",IF('Timeliness Quarterly'!$Q$51=0,"",'Timeliness Quarterly'!$Q$51))</f>
        <v/>
      </c>
      <c r="G60" s="154" t="str">
        <f>IF(IFERROR('Timeliness Quarterly'!$R$51,"error")="error","",IF('Timeliness Quarterly'!$R$51=0,"",'Timeliness Quarterly'!$R$51))</f>
        <v/>
      </c>
    </row>
    <row r="61" spans="1:7">
      <c r="A61" s="311" t="s">
        <v>35</v>
      </c>
      <c r="B61" s="110" t="str">
        <f>'Timeliness Quarterly'!$F$46</f>
        <v>10/1/16 - 12/31/16</v>
      </c>
      <c r="C61" s="111">
        <f>'Timeliness Quarterly'!$D$54</f>
        <v>0.8</v>
      </c>
      <c r="D61" s="125">
        <f>'Timeliness Quarterly'!$E$54</f>
        <v>3</v>
      </c>
      <c r="E61" s="136" t="str">
        <f>IF(IFERROR('Timeliness Quarterly'!F$56,"error")="error","",IF('Timeliness Quarterly'!F$56&lt;'Timeliness Quarterly'!$D$54,'Timeliness Quarterly'!F$56,""))</f>
        <v/>
      </c>
      <c r="F61" s="208" t="str">
        <f>IF(IFERROR('Timeliness Quarterly'!$K$54,"error")="error","",IF('Timeliness Quarterly'!$K$54=0,"",'Timeliness Quarterly'!$K$54))</f>
        <v/>
      </c>
      <c r="G61" s="152" t="str">
        <f>IF(IFERROR('Timeliness Quarterly'!$L$54,"error")="error","",IF('Timeliness Quarterly'!$L$54=0,"",'Timeliness Quarterly'!$L$54))</f>
        <v/>
      </c>
    </row>
    <row r="62" spans="1:7">
      <c r="A62" s="312"/>
      <c r="B62" s="114" t="str">
        <f>'Timeliness Quarterly'!$G$46</f>
        <v>1/1/17 - 3/31/17</v>
      </c>
      <c r="C62" s="141">
        <f>'Timeliness Quarterly'!$D$54</f>
        <v>0.8</v>
      </c>
      <c r="D62" s="142">
        <f>'Timeliness Quarterly'!$E$54</f>
        <v>3</v>
      </c>
      <c r="E62" s="143" t="str">
        <f>IF(IFERROR('Timeliness Quarterly'!G$56,"error")="error","",IF('Timeliness Quarterly'!G$56&lt;'Timeliness Quarterly'!$D$54,'Timeliness Quarterly'!G$56,""))</f>
        <v/>
      </c>
      <c r="F62" s="54" t="str">
        <f>IF(IFERROR('Timeliness Quarterly'!$M$54,"error")="error","",IF('Timeliness Quarterly'!$M$54=0,"",'Timeliness Quarterly'!$M$54))</f>
        <v/>
      </c>
      <c r="G62" s="153" t="str">
        <f>IF(IFERROR('Timeliness Quarterly'!$N$54,"error")="error","",IF('Timeliness Quarterly'!$N$54=0,"",'Timeliness Quarterly'!$N$54))</f>
        <v/>
      </c>
    </row>
    <row r="63" spans="1:7">
      <c r="A63" s="312"/>
      <c r="B63" s="114" t="str">
        <f>'Timeliness Quarterly'!$H$46</f>
        <v>4/1/17 - 6/30/17</v>
      </c>
      <c r="C63" s="141">
        <f>'Timeliness Quarterly'!$D$54</f>
        <v>0.8</v>
      </c>
      <c r="D63" s="142">
        <f>'Timeliness Quarterly'!$E$54</f>
        <v>3</v>
      </c>
      <c r="E63" s="143" t="str">
        <f>IF(IFERROR('Timeliness Quarterly'!H$56,"error")="error","",IF('Timeliness Quarterly'!H$56&lt;'Timeliness Quarterly'!$D$54,'Timeliness Quarterly'!H$56,""))</f>
        <v/>
      </c>
      <c r="F63" s="54" t="str">
        <f>IF(IFERROR('Timeliness Quarterly'!$O$54,"error")="error","",IF('Timeliness Quarterly'!$O$54=0,"",'Timeliness Quarterly'!$O$54))</f>
        <v/>
      </c>
      <c r="G63" s="153" t="str">
        <f>IF(IFERROR('Timeliness Quarterly'!$P$54,"error")="error","",IF('Timeliness Quarterly'!$P$54=0,"",'Timeliness Quarterly'!$P$54))</f>
        <v/>
      </c>
    </row>
    <row r="64" spans="1:7" ht="15" thickBot="1">
      <c r="A64" s="313"/>
      <c r="B64" s="118" t="str">
        <f>'Timeliness Quarterly'!$I$46</f>
        <v>7/1/17 - 9/30/17</v>
      </c>
      <c r="C64" s="144">
        <f>'Timeliness Quarterly'!$D$54</f>
        <v>0.8</v>
      </c>
      <c r="D64" s="145">
        <f>'Timeliness Quarterly'!$E$54</f>
        <v>3</v>
      </c>
      <c r="E64" s="146" t="str">
        <f>IF(IFERROR('Timeliness Quarterly'!I$56,"error")="error","",IF('Timeliness Quarterly'!I$56&lt;'Timeliness Quarterly'!$D$54,'Timeliness Quarterly'!I$56,""))</f>
        <v/>
      </c>
      <c r="F64" s="209" t="str">
        <f>IF(IFERROR('Timeliness Quarterly'!$Q$54,"error")="error","",IF('Timeliness Quarterly'!$Q$54=0,"",'Timeliness Quarterly'!$Q$54))</f>
        <v/>
      </c>
      <c r="G64" s="154" t="str">
        <f>IF(IFERROR('Timeliness Quarterly'!$R$54,"error")="error","",IF('Timeliness Quarterly'!$R$54=0,"",'Timeliness Quarterly'!$R$54))</f>
        <v/>
      </c>
    </row>
    <row r="65" spans="1:7">
      <c r="A65" s="314" t="s">
        <v>130</v>
      </c>
      <c r="B65" s="147" t="str">
        <f>'Timeliness Quarterly'!$F$46</f>
        <v>10/1/16 - 12/31/16</v>
      </c>
      <c r="C65" s="141">
        <f>'Timeliness Quarterly'!$D$57</f>
        <v>0.8</v>
      </c>
      <c r="D65" s="142">
        <f>'Timeliness Quarterly'!$E$57</f>
        <v>3</v>
      </c>
      <c r="E65" s="143" t="str">
        <f>IF(IFERROR('Timeliness Quarterly'!F$59,"error")="error","",IF('Timeliness Quarterly'!F$59&lt;'Timeliness Quarterly'!$D$57,'Timeliness Quarterly'!F$59,""))</f>
        <v/>
      </c>
      <c r="F65" s="212" t="str">
        <f>IF(IFERROR('Timeliness Quarterly'!$K$57,"error")="error","",IF('Timeliness Quarterly'!$K$57=0,"",'Timeliness Quarterly'!$K$57))</f>
        <v/>
      </c>
      <c r="G65" s="155" t="str">
        <f>IF(IFERROR('Timeliness Quarterly'!$L$57,"error")="error","",IF('Timeliness Quarterly'!$L$57=0,"",'Timeliness Quarterly'!$L$57))</f>
        <v/>
      </c>
    </row>
    <row r="66" spans="1:7">
      <c r="A66" s="315"/>
      <c r="B66" s="114" t="str">
        <f>'Timeliness Quarterly'!$G$46</f>
        <v>1/1/17 - 3/31/17</v>
      </c>
      <c r="C66" s="141">
        <f>'Timeliness Quarterly'!$D$57</f>
        <v>0.8</v>
      </c>
      <c r="D66" s="142">
        <f>'Timeliness Quarterly'!$E$57</f>
        <v>3</v>
      </c>
      <c r="E66" s="143" t="str">
        <f>IF(IFERROR('Timeliness Quarterly'!G$59,"error")="error","",IF('Timeliness Quarterly'!G$59&lt;'Timeliness Quarterly'!$D$57,'Timeliness Quarterly'!G$59,""))</f>
        <v/>
      </c>
      <c r="F66" s="54" t="str">
        <f>IF(IFERROR('Timeliness Quarterly'!$M$57,"error")="error","",IF('Timeliness Quarterly'!$M$57=0,"",'Timeliness Quarterly'!$M$57))</f>
        <v/>
      </c>
      <c r="G66" s="153" t="str">
        <f>IF(IFERROR('Timeliness Quarterly'!$N$57,"error")="error","",IF('Timeliness Quarterly'!$N$57=0,"",'Timeliness Quarterly'!$N$57))</f>
        <v/>
      </c>
    </row>
    <row r="67" spans="1:7">
      <c r="A67" s="315"/>
      <c r="B67" s="114" t="str">
        <f>'Timeliness Quarterly'!$H$46</f>
        <v>4/1/17 - 6/30/17</v>
      </c>
      <c r="C67" s="141">
        <f>'Timeliness Quarterly'!$D$57</f>
        <v>0.8</v>
      </c>
      <c r="D67" s="142">
        <f>'Timeliness Quarterly'!$E$57</f>
        <v>3</v>
      </c>
      <c r="E67" s="143" t="str">
        <f>IF(IFERROR('Timeliness Quarterly'!H$59,"error")="error","",IF('Timeliness Quarterly'!H$59&lt;'Timeliness Quarterly'!$D$57,'Timeliness Quarterly'!H$59,""))</f>
        <v/>
      </c>
      <c r="F67" s="54" t="str">
        <f>IF(IFERROR('Timeliness Quarterly'!$O$57,"error")="error","",IF('Timeliness Quarterly'!$O$57=0,"",'Timeliness Quarterly'!$O$57))</f>
        <v/>
      </c>
      <c r="G67" s="153" t="str">
        <f>IF(IFERROR('Timeliness Quarterly'!$P$57,"error")="error","",IF('Timeliness Quarterly'!$P$57=0,"",'Timeliness Quarterly'!$P$57))</f>
        <v/>
      </c>
    </row>
    <row r="68" spans="1:7" ht="15" thickBot="1">
      <c r="A68" s="316"/>
      <c r="B68" s="148" t="str">
        <f>'Timeliness Quarterly'!$I$46</f>
        <v>7/1/17 - 9/30/17</v>
      </c>
      <c r="C68" s="149">
        <f>'Timeliness Quarterly'!$D$57</f>
        <v>0.8</v>
      </c>
      <c r="D68" s="150">
        <f>'Timeliness Quarterly'!$E$57</f>
        <v>3</v>
      </c>
      <c r="E68" s="151" t="str">
        <f>IF(IFERROR('Timeliness Quarterly'!I$59,"error")="error","",IF('Timeliness Quarterly'!I$59&lt;'Timeliness Quarterly'!$D$57,'Timeliness Quarterly'!I$59,""))</f>
        <v/>
      </c>
      <c r="F68" s="213" t="str">
        <f>IF(IFERROR('Timeliness Quarterly'!$Q$57,"error")="error","",IF('Timeliness Quarterly'!$Q$57=0,"",'Timeliness Quarterly'!$Q$57))</f>
        <v/>
      </c>
      <c r="G68" s="156" t="str">
        <f>IF(IFERROR('Timeliness Quarterly'!$R$57,"error")="error","",IF('Timeliness Quarterly'!$R$57=0,"",'Timeliness Quarterly'!$R$57))</f>
        <v/>
      </c>
    </row>
    <row r="69" spans="1:7">
      <c r="A69" s="311" t="s">
        <v>131</v>
      </c>
      <c r="B69" s="110" t="str">
        <f>'Timeliness Quarterly'!$F$46</f>
        <v>10/1/16 - 12/31/16</v>
      </c>
      <c r="C69" s="111">
        <f>'Timeliness Quarterly'!$D$61</f>
        <v>0.8</v>
      </c>
      <c r="D69" s="125">
        <f>'Timeliness Quarterly'!$E$61</f>
        <v>3</v>
      </c>
      <c r="E69" s="136" t="str">
        <f>IF(IFERROR('Timeliness Quarterly'!F$63,"error")="error","",IF('Timeliness Quarterly'!F$63&lt;'Timeliness Quarterly'!$D$61,'Timeliness Quarterly'!F$63,""))</f>
        <v/>
      </c>
      <c r="F69" s="208" t="str">
        <f>IF(IFERROR('Timeliness Quarterly'!$K$61,"error")="error","",IF('Timeliness Quarterly'!$K$61=0,"",'Timeliness Quarterly'!$K$61))</f>
        <v/>
      </c>
      <c r="G69" s="152" t="str">
        <f>IF(IFERROR('Timeliness Quarterly'!$L$61,"error")="error","",IF('Timeliness Quarterly'!$L$61=0,"",'Timeliness Quarterly'!$L$61))</f>
        <v/>
      </c>
    </row>
    <row r="70" spans="1:7">
      <c r="A70" s="312"/>
      <c r="B70" s="114" t="str">
        <f>'Timeliness Quarterly'!$G$46</f>
        <v>1/1/17 - 3/31/17</v>
      </c>
      <c r="C70" s="141">
        <f>'Timeliness Quarterly'!$D$61</f>
        <v>0.8</v>
      </c>
      <c r="D70" s="142">
        <f>'Timeliness Quarterly'!$E$61</f>
        <v>3</v>
      </c>
      <c r="E70" s="143" t="str">
        <f>IF(IFERROR('Timeliness Quarterly'!G$63,"error")="error","",IF('Timeliness Quarterly'!G$63&lt;'Timeliness Quarterly'!$D$61,'Timeliness Quarterly'!G$63,""))</f>
        <v/>
      </c>
      <c r="F70" s="54" t="str">
        <f>IF(IFERROR('Timeliness Quarterly'!$M$61,"error")="error","",IF('Timeliness Quarterly'!$M$61=0,"",'Timeliness Quarterly'!$M$61))</f>
        <v/>
      </c>
      <c r="G70" s="153" t="str">
        <f>IF(IFERROR('Timeliness Quarterly'!$N$61,"error")="error","",IF('Timeliness Quarterly'!$N$61=0,"",'Timeliness Quarterly'!$N$61))</f>
        <v/>
      </c>
    </row>
    <row r="71" spans="1:7">
      <c r="A71" s="312"/>
      <c r="B71" s="114" t="str">
        <f>'Timeliness Quarterly'!$H$46</f>
        <v>4/1/17 - 6/30/17</v>
      </c>
      <c r="C71" s="141">
        <f>'Timeliness Quarterly'!$D$61</f>
        <v>0.8</v>
      </c>
      <c r="D71" s="142">
        <f>'Timeliness Quarterly'!$E$61</f>
        <v>3</v>
      </c>
      <c r="E71" s="143" t="str">
        <f>IF(IFERROR('Timeliness Quarterly'!H$63,"error")="error","",IF('Timeliness Quarterly'!H$63&lt;'Timeliness Quarterly'!$D$61,'Timeliness Quarterly'!H$63,""))</f>
        <v/>
      </c>
      <c r="F71" s="54" t="str">
        <f>IF(IFERROR('Timeliness Quarterly'!$O$61,"error")="error","",IF('Timeliness Quarterly'!$O$61=0,"",'Timeliness Quarterly'!$O$61))</f>
        <v/>
      </c>
      <c r="G71" s="153" t="str">
        <f>IF(IFERROR('Timeliness Quarterly'!$P$61,"error")="error","",IF('Timeliness Quarterly'!$P$61=0,"",'Timeliness Quarterly'!$P$61))</f>
        <v/>
      </c>
    </row>
    <row r="72" spans="1:7" ht="15" thickBot="1">
      <c r="A72" s="313"/>
      <c r="B72" s="118" t="str">
        <f>'Timeliness Quarterly'!$I$46</f>
        <v>7/1/17 - 9/30/17</v>
      </c>
      <c r="C72" s="144">
        <f>'Timeliness Quarterly'!$D$61</f>
        <v>0.8</v>
      </c>
      <c r="D72" s="145">
        <f>'Timeliness Quarterly'!$E$61</f>
        <v>3</v>
      </c>
      <c r="E72" s="146" t="str">
        <f>IF(IFERROR('Timeliness Quarterly'!I$63,"error")="error","",IF('Timeliness Quarterly'!I$63&lt;'Timeliness Quarterly'!$D$61,'Timeliness Quarterly'!I$63,""))</f>
        <v/>
      </c>
      <c r="F72" s="209" t="str">
        <f>IF(IFERROR('Timeliness Quarterly'!$Q$61,"error")="error","",IF('Timeliness Quarterly'!$Q$61=0,"",'Timeliness Quarterly'!$Q$61))</f>
        <v/>
      </c>
      <c r="G72" s="154" t="str">
        <f>IF(IFERROR('Timeliness Quarterly'!$R$61,"error")="error","",IF('Timeliness Quarterly'!$R$61=0,"",'Timeliness Quarterly'!$R$61))</f>
        <v/>
      </c>
    </row>
    <row r="73" spans="1:7">
      <c r="A73" s="311" t="s">
        <v>132</v>
      </c>
      <c r="B73" s="110" t="str">
        <f>'Timeliness Quarterly'!$F$46</f>
        <v>10/1/16 - 12/31/16</v>
      </c>
      <c r="C73" s="111">
        <f>'Timeliness Quarterly'!$D$64</f>
        <v>0.8</v>
      </c>
      <c r="D73" s="125">
        <f>'Timeliness Quarterly'!$E$64</f>
        <v>3</v>
      </c>
      <c r="E73" s="136" t="str">
        <f>IF(IFERROR('Timeliness Quarterly'!F$66,"error")="error","",IF('Timeliness Quarterly'!F$66&lt;'Timeliness Quarterly'!$D$64,'Timeliness Quarterly'!F$66,""))</f>
        <v/>
      </c>
      <c r="F73" s="208" t="str">
        <f>IF(IFERROR('Timeliness Quarterly'!$K$64,"error")="error","",IF('Timeliness Quarterly'!$K$64=0,"",'Timeliness Quarterly'!$K$64))</f>
        <v/>
      </c>
      <c r="G73" s="152" t="str">
        <f>IF(IFERROR('Timeliness Quarterly'!$L$64,"error")="error","",IF('Timeliness Quarterly'!$L$64=0,"",'Timeliness Quarterly'!$L$64))</f>
        <v/>
      </c>
    </row>
    <row r="74" spans="1:7">
      <c r="A74" s="312"/>
      <c r="B74" s="114" t="str">
        <f>'Timeliness Quarterly'!$G$46</f>
        <v>1/1/17 - 3/31/17</v>
      </c>
      <c r="C74" s="141">
        <f>'Timeliness Quarterly'!$D$64</f>
        <v>0.8</v>
      </c>
      <c r="D74" s="142">
        <f>'Timeliness Quarterly'!$E$64</f>
        <v>3</v>
      </c>
      <c r="E74" s="143" t="str">
        <f>IF(IFERROR('Timeliness Quarterly'!G$66,"error")="error","",IF('Timeliness Quarterly'!G$66&lt;'Timeliness Quarterly'!$D$64,'Timeliness Quarterly'!G$66,""))</f>
        <v/>
      </c>
      <c r="F74" s="54" t="str">
        <f>IF(IFERROR('Timeliness Quarterly'!$M$64,"error")="error","",IF('Timeliness Quarterly'!$M$64=0,"",'Timeliness Quarterly'!$M$64))</f>
        <v/>
      </c>
      <c r="G74" s="153" t="str">
        <f>IF(IFERROR('Timeliness Quarterly'!$N$64,"error")="error","",IF('Timeliness Quarterly'!$N$64=0,"",'Timeliness Quarterly'!$N$64))</f>
        <v/>
      </c>
    </row>
    <row r="75" spans="1:7">
      <c r="A75" s="312"/>
      <c r="B75" s="114" t="str">
        <f>'Timeliness Quarterly'!$H$46</f>
        <v>4/1/17 - 6/30/17</v>
      </c>
      <c r="C75" s="141">
        <f>'Timeliness Quarterly'!$D$64</f>
        <v>0.8</v>
      </c>
      <c r="D75" s="142">
        <f>'Timeliness Quarterly'!$E$64</f>
        <v>3</v>
      </c>
      <c r="E75" s="143" t="str">
        <f>IF(IFERROR('Timeliness Quarterly'!H$66,"error")="error","",IF('Timeliness Quarterly'!H$66&lt;'Timeliness Quarterly'!$D$64,'Timeliness Quarterly'!H$66,""))</f>
        <v/>
      </c>
      <c r="F75" s="54" t="str">
        <f>IF(IFERROR('Timeliness Quarterly'!$O$64,"error")="error","",IF('Timeliness Quarterly'!$O$64=0,"",'Timeliness Quarterly'!$O$64))</f>
        <v/>
      </c>
      <c r="G75" s="153" t="str">
        <f>IF(IFERROR('Timeliness Quarterly'!$P$64,"error")="error","",IF('Timeliness Quarterly'!$P$64=0,"",'Timeliness Quarterly'!$P$64))</f>
        <v/>
      </c>
    </row>
    <row r="76" spans="1:7" ht="15" thickBot="1">
      <c r="A76" s="313"/>
      <c r="B76" s="118" t="str">
        <f>'Timeliness Quarterly'!$I$46</f>
        <v>7/1/17 - 9/30/17</v>
      </c>
      <c r="C76" s="144">
        <f>'Timeliness Quarterly'!$D$64</f>
        <v>0.8</v>
      </c>
      <c r="D76" s="145">
        <f>'Timeliness Quarterly'!$E$64</f>
        <v>3</v>
      </c>
      <c r="E76" s="146" t="str">
        <f>IF(IFERROR('Timeliness Quarterly'!I$66,"error")="error","",IF('Timeliness Quarterly'!I$66&lt;'Timeliness Quarterly'!$D$64,'Timeliness Quarterly'!I$66,""))</f>
        <v/>
      </c>
      <c r="F76" s="209" t="str">
        <f>IF(IFERROR('Timeliness Quarterly'!$Q$64,"error")="error","",IF('Timeliness Quarterly'!$Q$64=0,"",'Timeliness Quarterly'!$Q$64))</f>
        <v/>
      </c>
      <c r="G76" s="154" t="str">
        <f>IF(IFERROR('Timeliness Quarterly'!$R$64,"error")="error","",IF('Timeliness Quarterly'!$R$64=0,"",'Timeliness Quarterly'!$R$64))</f>
        <v/>
      </c>
    </row>
    <row r="77" spans="1:7">
      <c r="A77" s="314" t="s">
        <v>133</v>
      </c>
      <c r="B77" s="147" t="str">
        <f>'Timeliness Quarterly'!$F$46</f>
        <v>10/1/16 - 12/31/16</v>
      </c>
      <c r="C77" s="141">
        <f>'Timeliness Quarterly'!$D$67</f>
        <v>0.8</v>
      </c>
      <c r="D77" s="142">
        <f>'Timeliness Quarterly'!$E$67</f>
        <v>4</v>
      </c>
      <c r="E77" s="143" t="str">
        <f>IF(IFERROR('Timeliness Quarterly'!F$69,"error")="error","",IF('Timeliness Quarterly'!F$69&lt;'Timeliness Quarterly'!$D$67,'Timeliness Quarterly'!F$69,""))</f>
        <v/>
      </c>
      <c r="F77" s="212" t="str">
        <f>IF(IFERROR('Timeliness Quarterly'!$K$67,"error")="error","",IF('Timeliness Quarterly'!$K$67=0,"",'Timeliness Quarterly'!$K$67))</f>
        <v/>
      </c>
      <c r="G77" s="155" t="str">
        <f>IF(IFERROR('Timeliness Quarterly'!$L$67,"error")="error","",IF('Timeliness Quarterly'!$L$67=0,"",'Timeliness Quarterly'!$L$67))</f>
        <v/>
      </c>
    </row>
    <row r="78" spans="1:7">
      <c r="A78" s="315"/>
      <c r="B78" s="114" t="str">
        <f>'Timeliness Quarterly'!$G$46</f>
        <v>1/1/17 - 3/31/17</v>
      </c>
      <c r="C78" s="141">
        <f>'Timeliness Quarterly'!$D$67</f>
        <v>0.8</v>
      </c>
      <c r="D78" s="142">
        <f>'Timeliness Quarterly'!$E$67</f>
        <v>4</v>
      </c>
      <c r="E78" s="143" t="str">
        <f>IF(IFERROR('Timeliness Quarterly'!G$69,"error")="error","",IF('Timeliness Quarterly'!G$69&lt;'Timeliness Quarterly'!$D$67,'Timeliness Quarterly'!G$69,""))</f>
        <v/>
      </c>
      <c r="F78" s="54" t="str">
        <f>IF(IFERROR('Timeliness Quarterly'!$M$67,"error")="error","",IF('Timeliness Quarterly'!$M$67=0,"",'Timeliness Quarterly'!$M$67))</f>
        <v/>
      </c>
      <c r="G78" s="153" t="str">
        <f>IF(IFERROR('Timeliness Quarterly'!$N$67,"error")="error","",IF('Timeliness Quarterly'!$N$67=0,"",'Timeliness Quarterly'!$N$67))</f>
        <v/>
      </c>
    </row>
    <row r="79" spans="1:7">
      <c r="A79" s="315"/>
      <c r="B79" s="114" t="str">
        <f>'Timeliness Quarterly'!$H$46</f>
        <v>4/1/17 - 6/30/17</v>
      </c>
      <c r="C79" s="141">
        <f>'Timeliness Quarterly'!$D$67</f>
        <v>0.8</v>
      </c>
      <c r="D79" s="142">
        <f>'Timeliness Quarterly'!$E$67</f>
        <v>4</v>
      </c>
      <c r="E79" s="143" t="str">
        <f>IF(IFERROR('Timeliness Quarterly'!H$69,"error")="error","",IF('Timeliness Quarterly'!H$69&lt;'Timeliness Quarterly'!$D$67,'Timeliness Quarterly'!H$69,""))</f>
        <v/>
      </c>
      <c r="F79" s="54" t="str">
        <f>IF(IFERROR('Timeliness Quarterly'!$O$67,"error")="error","",IF('Timeliness Quarterly'!$O$67=0,"",'Timeliness Quarterly'!$O$67))</f>
        <v/>
      </c>
      <c r="G79" s="153" t="str">
        <f>IF(IFERROR('Timeliness Quarterly'!$P$67,"error")="error","",IF('Timeliness Quarterly'!$P$67=0,"",'Timeliness Quarterly'!$P$67))</f>
        <v/>
      </c>
    </row>
    <row r="80" spans="1:7" ht="15" thickBot="1">
      <c r="A80" s="316"/>
      <c r="B80" s="148" t="str">
        <f>'Timeliness Quarterly'!$I$46</f>
        <v>7/1/17 - 9/30/17</v>
      </c>
      <c r="C80" s="149">
        <f>'Timeliness Quarterly'!$D$67</f>
        <v>0.8</v>
      </c>
      <c r="D80" s="150">
        <f>'Timeliness Quarterly'!$E$67</f>
        <v>4</v>
      </c>
      <c r="E80" s="151" t="str">
        <f>IF(IFERROR('Timeliness Quarterly'!I$69,"error")="error","",IF('Timeliness Quarterly'!I$69&lt;'Timeliness Quarterly'!$D$67,'Timeliness Quarterly'!I$69,""))</f>
        <v/>
      </c>
      <c r="F80" s="213" t="str">
        <f>IF(IFERROR('Timeliness Quarterly'!$Q$67,"error")="error","",IF('Timeliness Quarterly'!$Q$67=0,"",'Timeliness Quarterly'!$Q$67))</f>
        <v/>
      </c>
      <c r="G80" s="156" t="str">
        <f>IF(IFERROR('Timeliness Quarterly'!$R$67,"error")="error","",IF('Timeliness Quarterly'!$R$67=0,"",'Timeliness Quarterly'!$R$67))</f>
        <v/>
      </c>
    </row>
    <row r="81" spans="1:7">
      <c r="A81" s="311" t="s">
        <v>38</v>
      </c>
      <c r="B81" s="110" t="str">
        <f>'Timeliness Quarterly'!$F$46</f>
        <v>10/1/16 - 12/31/16</v>
      </c>
      <c r="C81" s="111">
        <f>'Timeliness Quarterly'!$D$70</f>
        <v>0.8</v>
      </c>
      <c r="D81" s="125">
        <f>'Timeliness Quarterly'!$E$70</f>
        <v>3</v>
      </c>
      <c r="E81" s="136" t="str">
        <f>IF(IFERROR('Timeliness Quarterly'!F$72,"error")="error","",IF('Timeliness Quarterly'!F$72&lt;'Timeliness Quarterly'!$D$70,'Timeliness Quarterly'!F$72,""))</f>
        <v/>
      </c>
      <c r="F81" s="208" t="str">
        <f>IF(IFERROR('Timeliness Quarterly'!$K$70,"error")="error","",IF('Timeliness Quarterly'!$K$70=0,"",'Timeliness Quarterly'!$K$70))</f>
        <v/>
      </c>
      <c r="G81" s="152" t="str">
        <f>IF(IFERROR('Timeliness Quarterly'!$L$70,"error")="error","",IF('Timeliness Quarterly'!$L$70=0,"",'Timeliness Quarterly'!$L$70))</f>
        <v/>
      </c>
    </row>
    <row r="82" spans="1:7">
      <c r="A82" s="312"/>
      <c r="B82" s="114" t="str">
        <f>'Timeliness Quarterly'!$G$46</f>
        <v>1/1/17 - 3/31/17</v>
      </c>
      <c r="C82" s="141">
        <f>'Timeliness Quarterly'!$D$70</f>
        <v>0.8</v>
      </c>
      <c r="D82" s="142">
        <f>'Timeliness Quarterly'!$E$70</f>
        <v>3</v>
      </c>
      <c r="E82" s="143" t="str">
        <f>IF(IFERROR('Timeliness Quarterly'!G$72,"error")="error","",IF('Timeliness Quarterly'!G$72&lt;'Timeliness Quarterly'!$D$70,'Timeliness Quarterly'!G$72,""))</f>
        <v/>
      </c>
      <c r="F82" s="54" t="str">
        <f>IF(IFERROR('Timeliness Quarterly'!$M$70,"error")="error","",IF('Timeliness Quarterly'!$M$70=0,"",'Timeliness Quarterly'!$M$70))</f>
        <v/>
      </c>
      <c r="G82" s="153" t="str">
        <f>IF(IFERROR('Timeliness Quarterly'!$N$70,"error")="error","",IF('Timeliness Quarterly'!$N$70=0,"",'Timeliness Quarterly'!$N$70))</f>
        <v/>
      </c>
    </row>
    <row r="83" spans="1:7">
      <c r="A83" s="312"/>
      <c r="B83" s="114" t="str">
        <f>'Timeliness Quarterly'!$H$46</f>
        <v>4/1/17 - 6/30/17</v>
      </c>
      <c r="C83" s="141">
        <f>'Timeliness Quarterly'!$D$70</f>
        <v>0.8</v>
      </c>
      <c r="D83" s="142">
        <f>'Timeliness Quarterly'!$E$70</f>
        <v>3</v>
      </c>
      <c r="E83" s="143" t="str">
        <f>IF(IFERROR('Timeliness Quarterly'!H$72,"error")="error","",IF('Timeliness Quarterly'!H$72&lt;'Timeliness Quarterly'!$D$70,'Timeliness Quarterly'!H$72,""))</f>
        <v/>
      </c>
      <c r="F83" s="54" t="str">
        <f>IF(IFERROR('Timeliness Quarterly'!$O$70,"error")="error","",IF('Timeliness Quarterly'!$O$70=0,"",'Timeliness Quarterly'!$O$70))</f>
        <v/>
      </c>
      <c r="G83" s="153" t="str">
        <f>IF(IFERROR('Timeliness Quarterly'!$P$70,"error")="error","",IF('Timeliness Quarterly'!$P$70=0,"",'Timeliness Quarterly'!$P$70))</f>
        <v/>
      </c>
    </row>
    <row r="84" spans="1:7" ht="15" thickBot="1">
      <c r="A84" s="313"/>
      <c r="B84" s="118" t="str">
        <f>'Timeliness Quarterly'!$I$46</f>
        <v>7/1/17 - 9/30/17</v>
      </c>
      <c r="C84" s="144">
        <f>'Timeliness Quarterly'!$D$70</f>
        <v>0.8</v>
      </c>
      <c r="D84" s="145">
        <f>'Timeliness Quarterly'!$E$70</f>
        <v>3</v>
      </c>
      <c r="E84" s="146" t="str">
        <f>IF(IFERROR('Timeliness Quarterly'!I$72,"error")="error","",IF('Timeliness Quarterly'!I$72&lt;'Timeliness Quarterly'!$D$70,'Timeliness Quarterly'!I$72,""))</f>
        <v/>
      </c>
      <c r="F84" s="209" t="str">
        <f>IF(IFERROR('Timeliness Quarterly'!$Q$70,"error")="error","",IF('Timeliness Quarterly'!$Q$70=0,"",'Timeliness Quarterly'!$Q$70))</f>
        <v/>
      </c>
      <c r="G84" s="154" t="str">
        <f>IF(IFERROR('Timeliness Quarterly'!$R$70,"error")="error","",IF('Timeliness Quarterly'!$R$70=0,"",'Timeliness Quarterly'!$R$70))</f>
        <v/>
      </c>
    </row>
    <row r="85" spans="1:7">
      <c r="A85" s="311" t="s">
        <v>39</v>
      </c>
      <c r="B85" s="110" t="str">
        <f>'Timeliness Quarterly'!$F$46</f>
        <v>10/1/16 - 12/31/16</v>
      </c>
      <c r="C85" s="111">
        <f>'Timeliness Quarterly'!$D$73</f>
        <v>0.8</v>
      </c>
      <c r="D85" s="125">
        <f>'Timeliness Quarterly'!$E$73</f>
        <v>3</v>
      </c>
      <c r="E85" s="136" t="str">
        <f>IF(IFERROR('Timeliness Quarterly'!F$75,"error")="error","",IF('Timeliness Quarterly'!F$75&lt;'Timeliness Quarterly'!$D$73,'Timeliness Quarterly'!F$75,""))</f>
        <v/>
      </c>
      <c r="F85" s="208" t="str">
        <f>IF(IFERROR('Timeliness Quarterly'!$K$73,"error")="error","",IF('Timeliness Quarterly'!$K$73=0,"",'Timeliness Quarterly'!$K$73))</f>
        <v/>
      </c>
      <c r="G85" s="152" t="str">
        <f>IF(IFERROR('Timeliness Quarterly'!$L$73,"error")="error","",IF('Timeliness Quarterly'!$L$73=0,"",'Timeliness Quarterly'!$L$73))</f>
        <v/>
      </c>
    </row>
    <row r="86" spans="1:7">
      <c r="A86" s="312"/>
      <c r="B86" s="114" t="str">
        <f>'Timeliness Quarterly'!$G$46</f>
        <v>1/1/17 - 3/31/17</v>
      </c>
      <c r="C86" s="141">
        <f>'Timeliness Quarterly'!$D$73</f>
        <v>0.8</v>
      </c>
      <c r="D86" s="142">
        <f>'Timeliness Quarterly'!$E$73</f>
        <v>3</v>
      </c>
      <c r="E86" s="143" t="str">
        <f>IF(IFERROR('Timeliness Quarterly'!G$75,"error")="error","",IF('Timeliness Quarterly'!G$75&lt;'Timeliness Quarterly'!$D$73,'Timeliness Quarterly'!G$75,""))</f>
        <v/>
      </c>
      <c r="F86" s="54" t="str">
        <f>IF(IFERROR('Timeliness Quarterly'!$M$73,"error")="error","",IF('Timeliness Quarterly'!$M$73=0,"",'Timeliness Quarterly'!$M$73))</f>
        <v/>
      </c>
      <c r="G86" s="153" t="str">
        <f>IF(IFERROR('Timeliness Quarterly'!$N$73,"error")="error","",IF('Timeliness Quarterly'!$N$73=0,"",'Timeliness Quarterly'!$N$73))</f>
        <v/>
      </c>
    </row>
    <row r="87" spans="1:7">
      <c r="A87" s="312"/>
      <c r="B87" s="114" t="str">
        <f>'Timeliness Quarterly'!$H$46</f>
        <v>4/1/17 - 6/30/17</v>
      </c>
      <c r="C87" s="141">
        <f>'Timeliness Quarterly'!$D$73</f>
        <v>0.8</v>
      </c>
      <c r="D87" s="142">
        <f>'Timeliness Quarterly'!$E$73</f>
        <v>3</v>
      </c>
      <c r="E87" s="143" t="str">
        <f>IF(IFERROR('Timeliness Quarterly'!H$75,"error")="error","",IF('Timeliness Quarterly'!H$75&lt;'Timeliness Quarterly'!$D$73,'Timeliness Quarterly'!H$75,""))</f>
        <v/>
      </c>
      <c r="F87" s="54" t="str">
        <f>IF(IFERROR('Timeliness Quarterly'!$O$73,"error")="error","",IF('Timeliness Quarterly'!$O$73=0,"",'Timeliness Quarterly'!$O$73))</f>
        <v/>
      </c>
      <c r="G87" s="153" t="str">
        <f>IF(IFERROR('Timeliness Quarterly'!$P$73,"error")="error","",IF('Timeliness Quarterly'!$P$73=0,"",'Timeliness Quarterly'!$P$73))</f>
        <v/>
      </c>
    </row>
    <row r="88" spans="1:7" ht="15" thickBot="1">
      <c r="A88" s="313"/>
      <c r="B88" s="118" t="str">
        <f>'Timeliness Quarterly'!$I$46</f>
        <v>7/1/17 - 9/30/17</v>
      </c>
      <c r="C88" s="144">
        <f>'Timeliness Quarterly'!$D$73</f>
        <v>0.8</v>
      </c>
      <c r="D88" s="145">
        <f>'Timeliness Quarterly'!$E$73</f>
        <v>3</v>
      </c>
      <c r="E88" s="146" t="str">
        <f>IF(IFERROR('Timeliness Quarterly'!I$75,"error")="error","",IF('Timeliness Quarterly'!I$75&lt;'Timeliness Quarterly'!$D$73,'Timeliness Quarterly'!I$75,""))</f>
        <v/>
      </c>
      <c r="F88" s="209" t="str">
        <f>IF(IFERROR('Timeliness Quarterly'!$Q$73,"error")="error","",IF('Timeliness Quarterly'!$Q$73=0,"",'Timeliness Quarterly'!$Q$73))</f>
        <v/>
      </c>
      <c r="G88" s="154" t="str">
        <f>IF(IFERROR('Timeliness Quarterly'!$R$73,"error")="error","",IF('Timeliness Quarterly'!$R$73=0,"",'Timeliness Quarterly'!$R$73))</f>
        <v/>
      </c>
    </row>
    <row r="89" spans="1:7">
      <c r="A89" s="311" t="s">
        <v>40</v>
      </c>
      <c r="B89" s="110" t="str">
        <f>'Timeliness Quarterly'!$F$46</f>
        <v>10/1/16 - 12/31/16</v>
      </c>
      <c r="C89" s="111">
        <f>'Timeliness Quarterly'!$D$76</f>
        <v>0.8</v>
      </c>
      <c r="D89" s="125">
        <f>'Timeliness Quarterly'!$E$76</f>
        <v>3</v>
      </c>
      <c r="E89" s="136">
        <f>IF(IFERROR('Timeliness Quarterly'!F$78,"error")="error","",IF('Timeliness Quarterly'!F$78&lt;'Timeliness Quarterly'!$D$76,'Timeliness Quarterly'!F$78,""))</f>
        <v>9.9655040245304721E-2</v>
      </c>
      <c r="F89" s="208" t="str">
        <f>IF(IFERROR('Timeliness Quarterly'!$K$76,"error")="error","",IF('Timeliness Quarterly'!$K$76=0,"",'Timeliness Quarterly'!$K$76))</f>
        <v/>
      </c>
      <c r="G89" s="152" t="str">
        <f>IF(IFERROR('Timeliness Quarterly'!$L$76,"error")="error","",IF('Timeliness Quarterly'!$L$76=0,"",'Timeliness Quarterly'!$L$76))</f>
        <v/>
      </c>
    </row>
    <row r="90" spans="1:7">
      <c r="A90" s="312"/>
      <c r="B90" s="114" t="str">
        <f>'Timeliness Quarterly'!$G$46</f>
        <v>1/1/17 - 3/31/17</v>
      </c>
      <c r="C90" s="115">
        <f>'Timeliness Quarterly'!$D$76</f>
        <v>0.8</v>
      </c>
      <c r="D90" s="126">
        <f>'Timeliness Quarterly'!$E$76</f>
        <v>3</v>
      </c>
      <c r="E90" s="138" t="str">
        <f>IF(IFERROR('Timeliness Quarterly'!G$78,"error")="error","",IF('Timeliness Quarterly'!G$78&lt;'Timeliness Quarterly'!$D$76,'Timeliness Quarterly'!G$78,""))</f>
        <v/>
      </c>
      <c r="F90" s="54" t="str">
        <f>IF(IFERROR('Timeliness Quarterly'!$M$76,"error")="error","",IF('Timeliness Quarterly'!$M$76=0,"",'Timeliness Quarterly'!$M$76))</f>
        <v/>
      </c>
      <c r="G90" s="153" t="str">
        <f>IF(IFERROR('Timeliness Quarterly'!$N$76,"error")="error","",IF('Timeliness Quarterly'!$N$76=0,"",'Timeliness Quarterly'!$N$76))</f>
        <v/>
      </c>
    </row>
    <row r="91" spans="1:7">
      <c r="A91" s="312"/>
      <c r="B91" s="114" t="str">
        <f>'Timeliness Quarterly'!$H$46</f>
        <v>4/1/17 - 6/30/17</v>
      </c>
      <c r="C91" s="115">
        <f>'Timeliness Quarterly'!$D$76</f>
        <v>0.8</v>
      </c>
      <c r="D91" s="126">
        <f>'Timeliness Quarterly'!$E$76</f>
        <v>3</v>
      </c>
      <c r="E91" s="138" t="str">
        <f>IF(IFERROR('Timeliness Quarterly'!H$78,"error")="error","",IF('Timeliness Quarterly'!H$78&lt;'Timeliness Quarterly'!$D$76,'Timeliness Quarterly'!H$78,""))</f>
        <v/>
      </c>
      <c r="F91" s="54" t="str">
        <f>IF(IFERROR('Timeliness Quarterly'!$O$76,"error")="error","",IF('Timeliness Quarterly'!$O$76=0,"",'Timeliness Quarterly'!$O$76))</f>
        <v/>
      </c>
      <c r="G91" s="153" t="str">
        <f>IF(IFERROR('Timeliness Quarterly'!$P$76,"error")="error","",IF('Timeliness Quarterly'!$P$76=0,"",'Timeliness Quarterly'!$P$76))</f>
        <v/>
      </c>
    </row>
    <row r="92" spans="1:7" ht="15" thickBot="1">
      <c r="A92" s="313"/>
      <c r="B92" s="118" t="str">
        <f>'Timeliness Quarterly'!$I$46</f>
        <v>7/1/17 - 9/30/17</v>
      </c>
      <c r="C92" s="119">
        <f>'Timeliness Quarterly'!$D$76</f>
        <v>0.8</v>
      </c>
      <c r="D92" s="127">
        <f>'Timeliness Quarterly'!$E$76</f>
        <v>3</v>
      </c>
      <c r="E92" s="140" t="str">
        <f>IF(IFERROR('Timeliness Quarterly'!I$78,"error")="error","",IF('Timeliness Quarterly'!I$78&lt;'Timeliness Quarterly'!$D$76,'Timeliness Quarterly'!I$78,""))</f>
        <v/>
      </c>
      <c r="F92" s="209" t="str">
        <f>IF(IFERROR('Timeliness Quarterly'!$Q$76,"error")="error","",IF('Timeliness Quarterly'!$Q$76=0,"",'Timeliness Quarterly'!$Q$76))</f>
        <v/>
      </c>
      <c r="G92" s="154" t="str">
        <f>IF(IFERROR('Timeliness Quarterly'!$R$76,"error")="error","",IF('Timeliness Quarterly'!$R$76=0,"",'Timeliness Quarterly'!$R$76))</f>
        <v/>
      </c>
    </row>
  </sheetData>
  <mergeCells count="23">
    <mergeCell ref="D5:E5"/>
    <mergeCell ref="D6:E6"/>
    <mergeCell ref="D7:E7"/>
    <mergeCell ref="A10:A13"/>
    <mergeCell ref="A14:A17"/>
    <mergeCell ref="A18:A21"/>
    <mergeCell ref="A22:A25"/>
    <mergeCell ref="A26:A29"/>
    <mergeCell ref="A30:A33"/>
    <mergeCell ref="A34:A37"/>
    <mergeCell ref="A38:A41"/>
    <mergeCell ref="A42:A45"/>
    <mergeCell ref="A53:A56"/>
    <mergeCell ref="A57:A60"/>
    <mergeCell ref="A61:A64"/>
    <mergeCell ref="A46:A49"/>
    <mergeCell ref="A89:A92"/>
    <mergeCell ref="A65:A68"/>
    <mergeCell ref="A69:A72"/>
    <mergeCell ref="A73:A76"/>
    <mergeCell ref="A77:A80"/>
    <mergeCell ref="A81:A84"/>
    <mergeCell ref="A85:A88"/>
  </mergeCells>
  <printOptions horizontalCentered="1"/>
  <pageMargins left="0.7" right="0.7" top="0.75" bottom="0.75" header="0.3" footer="0.3"/>
  <pageSetup scale="57" fitToHeight="2" orientation="landscape" r:id="rId1"/>
  <headerFooter>
    <oddFooter>&amp;R&amp;P</oddFooter>
  </headerFooter>
  <rowBreaks count="1" manualBreakCount="1">
    <brk id="5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4"/>
  <sheetViews>
    <sheetView topLeftCell="A251" workbookViewId="0">
      <selection activeCell="A208" sqref="A208:C274"/>
    </sheetView>
  </sheetViews>
  <sheetFormatPr defaultRowHeight="14.4"/>
  <cols>
    <col min="3" max="3" width="10.5546875" bestFit="1" customWidth="1"/>
  </cols>
  <sheetData>
    <row r="1" spans="1:13">
      <c r="D1" t="s">
        <v>231</v>
      </c>
      <c r="E1" t="s">
        <v>232</v>
      </c>
      <c r="F1" t="s">
        <v>233</v>
      </c>
      <c r="G1" t="s">
        <v>234</v>
      </c>
      <c r="H1" t="s">
        <v>235</v>
      </c>
      <c r="I1" t="s">
        <v>236</v>
      </c>
      <c r="J1" t="s">
        <v>38</v>
      </c>
      <c r="K1" t="s">
        <v>237</v>
      </c>
      <c r="L1" t="s">
        <v>238</v>
      </c>
      <c r="M1" t="s">
        <v>239</v>
      </c>
    </row>
    <row r="2" spans="1:13">
      <c r="A2" t="s">
        <v>48</v>
      </c>
      <c r="B2">
        <v>4</v>
      </c>
      <c r="C2" t="s">
        <v>228</v>
      </c>
      <c r="D2">
        <v>4400</v>
      </c>
      <c r="E2">
        <v>6000</v>
      </c>
      <c r="F2">
        <v>1100</v>
      </c>
      <c r="G2">
        <v>3700</v>
      </c>
      <c r="H2">
        <v>1800</v>
      </c>
      <c r="I2">
        <v>4700</v>
      </c>
      <c r="J2">
        <v>2500</v>
      </c>
      <c r="K2">
        <v>3000</v>
      </c>
      <c r="L2">
        <v>180</v>
      </c>
      <c r="M2">
        <v>45000</v>
      </c>
    </row>
    <row r="3" spans="1:13">
      <c r="A3" t="s">
        <v>49</v>
      </c>
      <c r="B3">
        <v>2</v>
      </c>
      <c r="C3" t="s">
        <v>228</v>
      </c>
      <c r="D3">
        <v>571</v>
      </c>
      <c r="E3">
        <v>741</v>
      </c>
      <c r="F3">
        <v>121</v>
      </c>
      <c r="G3">
        <v>420</v>
      </c>
      <c r="H3">
        <v>175</v>
      </c>
      <c r="I3">
        <v>266</v>
      </c>
      <c r="J3">
        <v>193</v>
      </c>
      <c r="K3">
        <v>418</v>
      </c>
      <c r="L3">
        <v>64</v>
      </c>
      <c r="M3">
        <v>4038</v>
      </c>
    </row>
    <row r="4" spans="1:13">
      <c r="A4" t="s">
        <v>50</v>
      </c>
      <c r="B4">
        <v>3</v>
      </c>
      <c r="C4" t="s">
        <v>228</v>
      </c>
      <c r="D4">
        <v>5759</v>
      </c>
      <c r="E4">
        <v>8814</v>
      </c>
      <c r="F4">
        <v>906</v>
      </c>
      <c r="G4">
        <v>4754</v>
      </c>
      <c r="H4">
        <v>1374</v>
      </c>
      <c r="I4">
        <v>2835</v>
      </c>
      <c r="J4">
        <v>1448</v>
      </c>
      <c r="K4">
        <v>2769</v>
      </c>
      <c r="L4">
        <v>296</v>
      </c>
      <c r="M4">
        <v>24669</v>
      </c>
    </row>
    <row r="5" spans="1:13">
      <c r="A5" t="s">
        <v>51</v>
      </c>
      <c r="B5">
        <v>2</v>
      </c>
      <c r="C5" t="s">
        <v>228</v>
      </c>
      <c r="D5">
        <v>850</v>
      </c>
      <c r="E5">
        <v>650</v>
      </c>
      <c r="F5">
        <v>116</v>
      </c>
      <c r="G5">
        <v>667</v>
      </c>
      <c r="H5">
        <v>231</v>
      </c>
      <c r="I5">
        <v>380</v>
      </c>
      <c r="J5">
        <v>105</v>
      </c>
      <c r="K5">
        <v>380</v>
      </c>
      <c r="L5">
        <v>22</v>
      </c>
      <c r="M5">
        <v>7850</v>
      </c>
    </row>
    <row r="6" spans="1:13">
      <c r="A6" t="s">
        <v>52</v>
      </c>
      <c r="B6">
        <v>5</v>
      </c>
      <c r="C6" t="s">
        <v>228</v>
      </c>
      <c r="D6">
        <v>8000</v>
      </c>
      <c r="E6">
        <v>10000</v>
      </c>
      <c r="F6">
        <v>1900</v>
      </c>
      <c r="G6">
        <v>7200</v>
      </c>
      <c r="H6">
        <v>5200</v>
      </c>
      <c r="I6">
        <v>7700</v>
      </c>
      <c r="J6">
        <v>5000</v>
      </c>
      <c r="K6">
        <v>7200</v>
      </c>
      <c r="L6">
        <v>350</v>
      </c>
      <c r="M6">
        <v>52000</v>
      </c>
    </row>
    <row r="7" spans="1:13">
      <c r="A7" t="s">
        <v>53</v>
      </c>
      <c r="B7">
        <v>6</v>
      </c>
      <c r="C7" t="s">
        <v>228</v>
      </c>
      <c r="D7">
        <v>16440</v>
      </c>
      <c r="E7">
        <v>23280</v>
      </c>
      <c r="F7">
        <v>4920</v>
      </c>
      <c r="G7">
        <v>29000</v>
      </c>
      <c r="H7">
        <v>24480</v>
      </c>
      <c r="I7">
        <v>68760</v>
      </c>
      <c r="J7">
        <v>10800</v>
      </c>
      <c r="K7">
        <v>25320</v>
      </c>
      <c r="L7">
        <v>960</v>
      </c>
      <c r="M7">
        <v>321400</v>
      </c>
    </row>
    <row r="8" spans="1:13">
      <c r="A8" t="s">
        <v>54</v>
      </c>
      <c r="B8">
        <v>1</v>
      </c>
      <c r="C8" t="s">
        <v>228</v>
      </c>
      <c r="D8">
        <v>202</v>
      </c>
      <c r="E8">
        <v>171</v>
      </c>
      <c r="F8">
        <v>39</v>
      </c>
      <c r="G8">
        <v>139</v>
      </c>
      <c r="H8">
        <v>73</v>
      </c>
      <c r="I8">
        <v>138</v>
      </c>
      <c r="J8">
        <v>80</v>
      </c>
      <c r="K8">
        <v>280</v>
      </c>
      <c r="L8">
        <v>14</v>
      </c>
      <c r="M8">
        <v>1219</v>
      </c>
    </row>
    <row r="9" spans="1:13">
      <c r="A9" t="s">
        <v>55</v>
      </c>
      <c r="B9">
        <v>3</v>
      </c>
      <c r="C9" t="s">
        <v>228</v>
      </c>
      <c r="D9">
        <v>2200</v>
      </c>
      <c r="E9">
        <v>2500</v>
      </c>
      <c r="F9">
        <v>610</v>
      </c>
      <c r="G9">
        <v>2200</v>
      </c>
      <c r="H9">
        <v>1750</v>
      </c>
      <c r="I9">
        <v>2200</v>
      </c>
      <c r="J9">
        <v>2500</v>
      </c>
      <c r="K9">
        <v>2100</v>
      </c>
      <c r="L9">
        <v>150</v>
      </c>
      <c r="M9">
        <v>15300</v>
      </c>
    </row>
    <row r="10" spans="1:13">
      <c r="A10" t="s">
        <v>56</v>
      </c>
      <c r="B10">
        <v>3</v>
      </c>
      <c r="C10" t="s">
        <v>228</v>
      </c>
      <c r="D10">
        <v>1200</v>
      </c>
      <c r="E10">
        <v>1575</v>
      </c>
      <c r="F10">
        <v>200</v>
      </c>
      <c r="G10">
        <v>890</v>
      </c>
      <c r="H10">
        <v>1150</v>
      </c>
      <c r="I10">
        <v>1800</v>
      </c>
      <c r="J10">
        <v>1525</v>
      </c>
      <c r="K10">
        <v>2000</v>
      </c>
      <c r="L10">
        <v>200</v>
      </c>
      <c r="M10">
        <v>5000</v>
      </c>
    </row>
    <row r="11" spans="1:13">
      <c r="A11" t="s">
        <v>57</v>
      </c>
      <c r="B11">
        <v>3</v>
      </c>
      <c r="C11" t="s">
        <v>228</v>
      </c>
      <c r="D11">
        <v>1696</v>
      </c>
      <c r="E11">
        <v>2428</v>
      </c>
      <c r="F11">
        <v>640</v>
      </c>
      <c r="G11">
        <v>2074</v>
      </c>
      <c r="H11">
        <v>1305</v>
      </c>
      <c r="I11">
        <v>2394</v>
      </c>
      <c r="J11">
        <v>959</v>
      </c>
      <c r="K11">
        <v>2493</v>
      </c>
      <c r="L11">
        <v>283</v>
      </c>
      <c r="M11">
        <v>22109</v>
      </c>
    </row>
    <row r="12" spans="1:13">
      <c r="A12" t="s">
        <v>58</v>
      </c>
      <c r="B12">
        <v>4</v>
      </c>
      <c r="C12" t="s">
        <v>228</v>
      </c>
      <c r="D12">
        <v>2450</v>
      </c>
      <c r="E12">
        <v>4300</v>
      </c>
      <c r="F12">
        <v>780</v>
      </c>
      <c r="G12">
        <v>4930</v>
      </c>
      <c r="H12">
        <v>2300</v>
      </c>
      <c r="I12">
        <v>4200</v>
      </c>
      <c r="J12">
        <v>3700</v>
      </c>
      <c r="K12">
        <v>3200</v>
      </c>
      <c r="L12">
        <v>215</v>
      </c>
      <c r="M12">
        <v>35400</v>
      </c>
    </row>
    <row r="13" spans="1:13">
      <c r="A13" t="s">
        <v>59</v>
      </c>
      <c r="B13">
        <v>2</v>
      </c>
      <c r="C13" t="s">
        <v>228</v>
      </c>
      <c r="D13">
        <v>1100</v>
      </c>
      <c r="E13">
        <v>1250</v>
      </c>
      <c r="F13">
        <v>260</v>
      </c>
      <c r="G13">
        <v>1100</v>
      </c>
      <c r="H13">
        <v>540</v>
      </c>
      <c r="I13">
        <v>1200</v>
      </c>
      <c r="J13">
        <v>500</v>
      </c>
      <c r="K13">
        <v>1300</v>
      </c>
      <c r="L13">
        <v>180</v>
      </c>
      <c r="M13">
        <v>10500</v>
      </c>
    </row>
    <row r="14" spans="1:13">
      <c r="A14" t="s">
        <v>60</v>
      </c>
      <c r="B14">
        <v>6</v>
      </c>
      <c r="C14" t="s">
        <v>228</v>
      </c>
      <c r="D14">
        <v>30000</v>
      </c>
      <c r="E14">
        <v>36000</v>
      </c>
      <c r="F14">
        <v>4700</v>
      </c>
      <c r="G14">
        <v>66000</v>
      </c>
      <c r="H14">
        <v>32500</v>
      </c>
      <c r="I14">
        <v>75000</v>
      </c>
      <c r="J14">
        <v>13400</v>
      </c>
      <c r="K14">
        <v>31000</v>
      </c>
      <c r="L14">
        <v>3100</v>
      </c>
      <c r="M14">
        <v>742500</v>
      </c>
    </row>
    <row r="15" spans="1:13">
      <c r="A15" t="s">
        <v>61</v>
      </c>
      <c r="B15">
        <v>2</v>
      </c>
      <c r="C15" t="s">
        <v>228</v>
      </c>
      <c r="D15">
        <v>570</v>
      </c>
      <c r="E15">
        <v>580</v>
      </c>
      <c r="F15">
        <v>200</v>
      </c>
      <c r="G15">
        <v>460</v>
      </c>
      <c r="H15">
        <v>180</v>
      </c>
      <c r="I15">
        <v>380</v>
      </c>
      <c r="J15">
        <v>120</v>
      </c>
      <c r="K15">
        <v>430</v>
      </c>
      <c r="L15">
        <v>30</v>
      </c>
      <c r="M15">
        <v>3000</v>
      </c>
    </row>
    <row r="16" spans="1:13">
      <c r="A16" t="s">
        <v>62</v>
      </c>
      <c r="B16">
        <v>1</v>
      </c>
      <c r="C16" t="s">
        <v>228</v>
      </c>
      <c r="D16">
        <v>220</v>
      </c>
      <c r="E16">
        <v>218</v>
      </c>
      <c r="F16">
        <v>51</v>
      </c>
      <c r="G16">
        <v>168</v>
      </c>
      <c r="H16">
        <v>100</v>
      </c>
      <c r="I16">
        <v>132</v>
      </c>
      <c r="J16">
        <v>86</v>
      </c>
      <c r="K16">
        <v>373</v>
      </c>
      <c r="L16">
        <v>30</v>
      </c>
      <c r="M16">
        <v>2875</v>
      </c>
    </row>
    <row r="17" spans="1:13">
      <c r="A17" t="s">
        <v>63</v>
      </c>
      <c r="B17">
        <v>5</v>
      </c>
      <c r="C17" t="s">
        <v>228</v>
      </c>
      <c r="D17">
        <v>11394</v>
      </c>
      <c r="E17">
        <v>20857</v>
      </c>
      <c r="F17">
        <v>3161</v>
      </c>
      <c r="G17">
        <v>18635</v>
      </c>
      <c r="H17">
        <v>8812</v>
      </c>
      <c r="I17">
        <v>20658</v>
      </c>
      <c r="J17">
        <v>6244</v>
      </c>
      <c r="K17">
        <v>14184</v>
      </c>
      <c r="L17">
        <v>984</v>
      </c>
      <c r="M17">
        <v>114423</v>
      </c>
    </row>
    <row r="18" spans="1:13">
      <c r="A18" t="s">
        <v>64</v>
      </c>
      <c r="B18">
        <v>4</v>
      </c>
      <c r="C18" t="s">
        <v>228</v>
      </c>
      <c r="D18">
        <v>6300</v>
      </c>
      <c r="E18">
        <v>7250</v>
      </c>
      <c r="F18">
        <v>1475</v>
      </c>
      <c r="G18">
        <v>4000</v>
      </c>
      <c r="H18">
        <v>2100</v>
      </c>
      <c r="I18">
        <v>4200</v>
      </c>
      <c r="J18">
        <v>3500</v>
      </c>
      <c r="K18">
        <v>5250</v>
      </c>
      <c r="L18">
        <v>240</v>
      </c>
      <c r="M18">
        <v>36500</v>
      </c>
    </row>
    <row r="19" spans="1:13">
      <c r="A19" t="s">
        <v>65</v>
      </c>
      <c r="B19">
        <v>2</v>
      </c>
      <c r="C19" t="s">
        <v>228</v>
      </c>
      <c r="D19">
        <v>1000</v>
      </c>
      <c r="E19">
        <v>1500</v>
      </c>
      <c r="F19">
        <v>240</v>
      </c>
      <c r="G19">
        <v>970</v>
      </c>
      <c r="H19">
        <v>720</v>
      </c>
      <c r="I19">
        <v>1050</v>
      </c>
      <c r="J19">
        <v>750</v>
      </c>
      <c r="K19">
        <v>1200</v>
      </c>
      <c r="L19">
        <v>55</v>
      </c>
      <c r="M19">
        <v>6500</v>
      </c>
    </row>
    <row r="20" spans="1:13">
      <c r="A20" t="s">
        <v>66</v>
      </c>
      <c r="B20">
        <v>1</v>
      </c>
      <c r="C20" t="s">
        <v>228</v>
      </c>
      <c r="D20">
        <v>212</v>
      </c>
      <c r="E20">
        <v>862</v>
      </c>
      <c r="F20">
        <v>36</v>
      </c>
      <c r="G20">
        <v>199</v>
      </c>
      <c r="H20">
        <v>93</v>
      </c>
      <c r="I20">
        <v>81</v>
      </c>
      <c r="J20">
        <v>98</v>
      </c>
      <c r="K20">
        <v>229</v>
      </c>
      <c r="L20">
        <v>8</v>
      </c>
      <c r="M20">
        <v>1401</v>
      </c>
    </row>
    <row r="21" spans="1:13">
      <c r="A21" t="s">
        <v>67</v>
      </c>
      <c r="B21">
        <v>2</v>
      </c>
      <c r="C21" t="s">
        <v>228</v>
      </c>
      <c r="D21">
        <v>525</v>
      </c>
      <c r="E21">
        <v>595</v>
      </c>
      <c r="F21">
        <v>119</v>
      </c>
      <c r="G21">
        <v>983</v>
      </c>
      <c r="H21">
        <v>385</v>
      </c>
      <c r="I21">
        <v>440</v>
      </c>
      <c r="J21">
        <v>548</v>
      </c>
      <c r="K21">
        <v>608</v>
      </c>
      <c r="L21">
        <v>15</v>
      </c>
      <c r="M21">
        <v>11298</v>
      </c>
    </row>
    <row r="22" spans="1:13">
      <c r="A22" t="s">
        <v>68</v>
      </c>
      <c r="B22">
        <v>1</v>
      </c>
      <c r="C22" t="s">
        <v>228</v>
      </c>
      <c r="D22">
        <v>217</v>
      </c>
      <c r="E22">
        <v>262</v>
      </c>
      <c r="F22">
        <v>48</v>
      </c>
      <c r="G22">
        <v>155</v>
      </c>
      <c r="H22">
        <v>116</v>
      </c>
      <c r="I22">
        <v>144</v>
      </c>
      <c r="J22">
        <v>90</v>
      </c>
      <c r="K22">
        <v>310</v>
      </c>
      <c r="L22">
        <v>12</v>
      </c>
      <c r="M22">
        <v>1124</v>
      </c>
    </row>
    <row r="23" spans="1:13">
      <c r="A23" t="s">
        <v>69</v>
      </c>
      <c r="B23">
        <v>1</v>
      </c>
      <c r="C23" t="s">
        <v>228</v>
      </c>
      <c r="D23">
        <v>150</v>
      </c>
      <c r="E23">
        <v>300</v>
      </c>
      <c r="F23">
        <v>35</v>
      </c>
      <c r="G23">
        <v>180</v>
      </c>
      <c r="H23">
        <v>63</v>
      </c>
      <c r="I23">
        <v>70</v>
      </c>
      <c r="J23">
        <v>43</v>
      </c>
      <c r="K23">
        <v>120</v>
      </c>
      <c r="L23">
        <v>7</v>
      </c>
      <c r="M23">
        <v>4704</v>
      </c>
    </row>
    <row r="24" spans="1:13">
      <c r="A24" t="s">
        <v>70</v>
      </c>
      <c r="B24">
        <v>1</v>
      </c>
      <c r="C24" t="s">
        <v>228</v>
      </c>
      <c r="D24">
        <v>289</v>
      </c>
      <c r="E24">
        <v>325</v>
      </c>
      <c r="F24">
        <v>37</v>
      </c>
      <c r="G24">
        <v>159</v>
      </c>
      <c r="H24">
        <v>140</v>
      </c>
      <c r="I24">
        <v>117</v>
      </c>
      <c r="J24">
        <v>122</v>
      </c>
      <c r="K24">
        <v>220</v>
      </c>
      <c r="L24">
        <v>5</v>
      </c>
      <c r="M24">
        <v>662</v>
      </c>
    </row>
    <row r="25" spans="1:13">
      <c r="A25" t="s">
        <v>71</v>
      </c>
      <c r="B25">
        <v>1</v>
      </c>
      <c r="C25" t="s">
        <v>228</v>
      </c>
      <c r="D25">
        <v>278</v>
      </c>
      <c r="E25">
        <v>308</v>
      </c>
      <c r="F25">
        <v>84</v>
      </c>
      <c r="G25">
        <v>406</v>
      </c>
      <c r="H25">
        <v>590</v>
      </c>
      <c r="I25">
        <v>150</v>
      </c>
      <c r="J25">
        <v>76</v>
      </c>
      <c r="K25">
        <v>276</v>
      </c>
      <c r="L25">
        <v>11</v>
      </c>
      <c r="M25">
        <v>3718</v>
      </c>
    </row>
    <row r="26" spans="1:13">
      <c r="A26" t="s">
        <v>126</v>
      </c>
      <c r="B26">
        <v>2</v>
      </c>
      <c r="C26" t="s">
        <v>228</v>
      </c>
      <c r="D26">
        <v>339</v>
      </c>
      <c r="E26">
        <v>563</v>
      </c>
      <c r="F26">
        <v>119</v>
      </c>
      <c r="G26">
        <v>619</v>
      </c>
      <c r="H26">
        <v>144</v>
      </c>
      <c r="I26">
        <v>222</v>
      </c>
      <c r="J26">
        <v>111</v>
      </c>
      <c r="K26">
        <v>395</v>
      </c>
      <c r="L26">
        <v>20</v>
      </c>
      <c r="M26">
        <v>4260</v>
      </c>
    </row>
    <row r="27" spans="1:13">
      <c r="A27" t="s">
        <v>72</v>
      </c>
      <c r="B27">
        <v>2</v>
      </c>
      <c r="C27" t="s">
        <v>228</v>
      </c>
      <c r="D27">
        <v>780</v>
      </c>
      <c r="E27">
        <v>1300</v>
      </c>
      <c r="F27">
        <v>245</v>
      </c>
      <c r="G27">
        <v>1300</v>
      </c>
      <c r="H27">
        <v>260</v>
      </c>
      <c r="I27">
        <v>400</v>
      </c>
      <c r="J27">
        <v>110</v>
      </c>
      <c r="K27">
        <v>550</v>
      </c>
      <c r="L27">
        <v>35</v>
      </c>
      <c r="M27">
        <v>7000</v>
      </c>
    </row>
    <row r="28" spans="1:13">
      <c r="A28" t="s">
        <v>73</v>
      </c>
      <c r="B28">
        <v>3</v>
      </c>
      <c r="C28" t="s">
        <v>228</v>
      </c>
      <c r="D28">
        <v>2500</v>
      </c>
      <c r="E28">
        <v>2500</v>
      </c>
      <c r="F28">
        <v>650</v>
      </c>
      <c r="G28">
        <v>1500</v>
      </c>
      <c r="H28">
        <v>1600</v>
      </c>
      <c r="I28">
        <v>3200</v>
      </c>
      <c r="J28">
        <v>2700</v>
      </c>
      <c r="K28">
        <v>2500</v>
      </c>
      <c r="L28">
        <v>225</v>
      </c>
      <c r="M28">
        <v>24000</v>
      </c>
    </row>
    <row r="29" spans="1:13">
      <c r="A29" t="s">
        <v>74</v>
      </c>
      <c r="B29">
        <v>3</v>
      </c>
      <c r="C29" t="s">
        <v>228</v>
      </c>
      <c r="D29">
        <v>1075</v>
      </c>
      <c r="E29">
        <v>1260</v>
      </c>
      <c r="F29">
        <v>450</v>
      </c>
      <c r="G29">
        <v>950</v>
      </c>
      <c r="H29">
        <v>670</v>
      </c>
      <c r="I29">
        <v>1320</v>
      </c>
      <c r="J29">
        <v>1100</v>
      </c>
      <c r="K29">
        <v>1300</v>
      </c>
      <c r="L29">
        <v>60</v>
      </c>
      <c r="M29">
        <v>6000</v>
      </c>
    </row>
    <row r="30" spans="1:13">
      <c r="A30" t="s">
        <v>75</v>
      </c>
      <c r="B30">
        <v>6</v>
      </c>
      <c r="C30" t="s">
        <v>228</v>
      </c>
      <c r="D30">
        <v>19113</v>
      </c>
      <c r="E30">
        <v>26569</v>
      </c>
      <c r="F30">
        <v>5724</v>
      </c>
      <c r="G30">
        <v>33877</v>
      </c>
      <c r="H30">
        <v>14415</v>
      </c>
      <c r="I30">
        <v>37969</v>
      </c>
      <c r="J30">
        <v>9215</v>
      </c>
      <c r="K30">
        <v>19837</v>
      </c>
      <c r="L30">
        <v>1143</v>
      </c>
      <c r="M30">
        <v>187784</v>
      </c>
    </row>
    <row r="31" spans="1:13">
      <c r="A31" t="s">
        <v>76</v>
      </c>
      <c r="B31">
        <v>1</v>
      </c>
      <c r="C31" t="s">
        <v>228</v>
      </c>
      <c r="D31">
        <v>420</v>
      </c>
      <c r="E31">
        <v>450</v>
      </c>
      <c r="F31">
        <v>70</v>
      </c>
      <c r="G31">
        <v>266</v>
      </c>
      <c r="H31">
        <v>105</v>
      </c>
      <c r="I31">
        <v>200</v>
      </c>
      <c r="J31">
        <v>108</v>
      </c>
      <c r="K31">
        <v>300</v>
      </c>
      <c r="L31">
        <v>11</v>
      </c>
      <c r="M31">
        <v>3153</v>
      </c>
    </row>
    <row r="32" spans="1:13">
      <c r="A32" t="s">
        <v>77</v>
      </c>
      <c r="B32">
        <v>3</v>
      </c>
      <c r="C32" t="s">
        <v>228</v>
      </c>
      <c r="D32">
        <v>1719</v>
      </c>
      <c r="E32">
        <v>3254</v>
      </c>
      <c r="F32">
        <v>312</v>
      </c>
      <c r="G32">
        <v>1286</v>
      </c>
      <c r="H32">
        <v>955</v>
      </c>
      <c r="I32">
        <v>2108</v>
      </c>
      <c r="J32">
        <v>1342</v>
      </c>
      <c r="K32">
        <v>1762</v>
      </c>
      <c r="L32">
        <v>113</v>
      </c>
      <c r="M32">
        <v>16006</v>
      </c>
    </row>
    <row r="33" spans="1:13">
      <c r="A33" t="s">
        <v>78</v>
      </c>
      <c r="B33">
        <v>2</v>
      </c>
      <c r="C33" t="s">
        <v>228</v>
      </c>
      <c r="D33">
        <v>646</v>
      </c>
      <c r="E33">
        <v>547</v>
      </c>
      <c r="F33">
        <v>93</v>
      </c>
      <c r="G33">
        <v>522</v>
      </c>
      <c r="H33">
        <v>385</v>
      </c>
      <c r="I33">
        <v>522</v>
      </c>
      <c r="J33">
        <v>361</v>
      </c>
      <c r="K33">
        <v>720</v>
      </c>
      <c r="L33">
        <v>175</v>
      </c>
      <c r="M33">
        <v>8429</v>
      </c>
    </row>
    <row r="34" spans="1:13">
      <c r="A34" t="s">
        <v>79</v>
      </c>
      <c r="B34">
        <v>1</v>
      </c>
      <c r="C34" t="s">
        <v>228</v>
      </c>
      <c r="D34">
        <v>322</v>
      </c>
      <c r="E34">
        <v>210</v>
      </c>
      <c r="F34">
        <v>25</v>
      </c>
      <c r="G34">
        <v>225</v>
      </c>
      <c r="H34">
        <v>100</v>
      </c>
      <c r="I34">
        <v>120</v>
      </c>
      <c r="J34">
        <v>80</v>
      </c>
      <c r="K34">
        <v>175</v>
      </c>
      <c r="L34">
        <v>2</v>
      </c>
      <c r="M34">
        <v>4977</v>
      </c>
    </row>
    <row r="35" spans="1:13">
      <c r="A35" t="s">
        <v>80</v>
      </c>
      <c r="B35">
        <v>1</v>
      </c>
      <c r="C35" t="s">
        <v>228</v>
      </c>
      <c r="D35">
        <v>58</v>
      </c>
      <c r="E35">
        <v>85</v>
      </c>
      <c r="F35">
        <v>9</v>
      </c>
      <c r="G35">
        <v>85</v>
      </c>
      <c r="H35">
        <v>48</v>
      </c>
      <c r="I35">
        <v>80</v>
      </c>
      <c r="J35">
        <v>37</v>
      </c>
      <c r="K35">
        <v>118</v>
      </c>
      <c r="L35">
        <v>4</v>
      </c>
      <c r="M35">
        <v>600</v>
      </c>
    </row>
    <row r="36" spans="1:13">
      <c r="A36" t="s">
        <v>81</v>
      </c>
      <c r="B36">
        <v>4</v>
      </c>
      <c r="C36" t="s">
        <v>228</v>
      </c>
      <c r="D36">
        <v>3665</v>
      </c>
      <c r="E36">
        <v>3815</v>
      </c>
      <c r="F36">
        <v>1120</v>
      </c>
      <c r="G36">
        <v>3400</v>
      </c>
      <c r="H36">
        <v>2325</v>
      </c>
      <c r="I36">
        <v>3900</v>
      </c>
      <c r="J36">
        <v>2650</v>
      </c>
      <c r="K36">
        <v>4250</v>
      </c>
      <c r="L36">
        <v>185</v>
      </c>
      <c r="M36">
        <v>36000</v>
      </c>
    </row>
    <row r="37" spans="1:13">
      <c r="A37" t="s">
        <v>82</v>
      </c>
      <c r="B37">
        <v>5</v>
      </c>
      <c r="C37" t="s">
        <v>228</v>
      </c>
      <c r="D37">
        <v>6050.17</v>
      </c>
      <c r="E37">
        <v>14500</v>
      </c>
      <c r="F37">
        <v>2050</v>
      </c>
      <c r="G37">
        <v>9900</v>
      </c>
      <c r="H37">
        <v>4300</v>
      </c>
      <c r="I37">
        <v>9300</v>
      </c>
      <c r="J37">
        <v>6600</v>
      </c>
      <c r="K37">
        <v>9200</v>
      </c>
      <c r="L37">
        <v>615</v>
      </c>
      <c r="M37">
        <v>88000</v>
      </c>
    </row>
    <row r="38" spans="1:13">
      <c r="A38" t="s">
        <v>83</v>
      </c>
      <c r="B38">
        <v>4</v>
      </c>
      <c r="C38" t="s">
        <v>228</v>
      </c>
      <c r="D38">
        <v>3901</v>
      </c>
      <c r="E38">
        <v>3672</v>
      </c>
      <c r="F38">
        <v>876</v>
      </c>
      <c r="G38">
        <v>2849</v>
      </c>
      <c r="H38">
        <v>3046.29</v>
      </c>
      <c r="I38">
        <v>6337</v>
      </c>
      <c r="J38">
        <v>2442.86</v>
      </c>
      <c r="K38">
        <v>4100.57</v>
      </c>
      <c r="L38">
        <v>138.86000000000001</v>
      </c>
      <c r="M38">
        <v>33888</v>
      </c>
    </row>
    <row r="39" spans="1:13">
      <c r="A39" t="s">
        <v>84</v>
      </c>
      <c r="B39">
        <v>2</v>
      </c>
      <c r="C39" t="s">
        <v>228</v>
      </c>
      <c r="D39">
        <v>650</v>
      </c>
      <c r="E39">
        <v>820</v>
      </c>
      <c r="F39">
        <v>150</v>
      </c>
      <c r="G39">
        <v>610</v>
      </c>
      <c r="H39">
        <v>250</v>
      </c>
      <c r="I39">
        <v>450</v>
      </c>
      <c r="J39">
        <v>230</v>
      </c>
      <c r="K39">
        <v>675</v>
      </c>
      <c r="L39">
        <v>30</v>
      </c>
      <c r="M39">
        <v>3500</v>
      </c>
    </row>
    <row r="40" spans="1:13">
      <c r="A40" t="s">
        <v>85</v>
      </c>
      <c r="B40">
        <v>1</v>
      </c>
      <c r="C40" t="s">
        <v>228</v>
      </c>
      <c r="D40">
        <v>115</v>
      </c>
      <c r="E40">
        <v>152</v>
      </c>
      <c r="F40">
        <v>31</v>
      </c>
      <c r="G40">
        <v>91</v>
      </c>
      <c r="H40">
        <v>38</v>
      </c>
      <c r="I40">
        <v>57</v>
      </c>
      <c r="J40">
        <v>39</v>
      </c>
      <c r="K40">
        <v>133</v>
      </c>
      <c r="L40">
        <v>3</v>
      </c>
      <c r="M40">
        <v>794</v>
      </c>
    </row>
    <row r="41" spans="1:13">
      <c r="A41" t="s">
        <v>86</v>
      </c>
      <c r="B41">
        <v>1</v>
      </c>
      <c r="C41" t="s">
        <v>228</v>
      </c>
      <c r="D41">
        <v>410</v>
      </c>
      <c r="E41">
        <v>400</v>
      </c>
      <c r="F41">
        <v>90</v>
      </c>
      <c r="G41">
        <v>460</v>
      </c>
      <c r="H41">
        <v>200</v>
      </c>
      <c r="I41">
        <v>220</v>
      </c>
      <c r="J41">
        <v>140</v>
      </c>
      <c r="K41">
        <v>295</v>
      </c>
      <c r="L41">
        <v>10</v>
      </c>
      <c r="M41">
        <v>10400</v>
      </c>
    </row>
    <row r="42" spans="1:13">
      <c r="A42" t="s">
        <v>87</v>
      </c>
      <c r="B42">
        <v>4</v>
      </c>
      <c r="C42" t="s">
        <v>228</v>
      </c>
      <c r="D42">
        <v>4550</v>
      </c>
      <c r="E42">
        <v>5600</v>
      </c>
      <c r="F42">
        <v>1000</v>
      </c>
      <c r="G42">
        <v>4100</v>
      </c>
      <c r="H42">
        <v>2000</v>
      </c>
      <c r="I42">
        <v>4500</v>
      </c>
      <c r="J42">
        <v>3300</v>
      </c>
      <c r="K42">
        <v>4000</v>
      </c>
      <c r="L42">
        <v>700</v>
      </c>
      <c r="M42">
        <v>29500</v>
      </c>
    </row>
    <row r="43" spans="1:13">
      <c r="A43" t="s">
        <v>88</v>
      </c>
      <c r="B43">
        <v>4</v>
      </c>
      <c r="C43" t="s">
        <v>228</v>
      </c>
      <c r="D43">
        <v>4034</v>
      </c>
      <c r="E43">
        <v>4787</v>
      </c>
      <c r="F43">
        <v>1094</v>
      </c>
      <c r="G43">
        <v>3821</v>
      </c>
      <c r="H43">
        <v>2681</v>
      </c>
      <c r="I43">
        <v>5465</v>
      </c>
      <c r="J43">
        <v>5076</v>
      </c>
      <c r="K43">
        <v>5450</v>
      </c>
      <c r="L43">
        <v>351</v>
      </c>
      <c r="M43">
        <v>27033</v>
      </c>
    </row>
    <row r="44" spans="1:13">
      <c r="A44" t="s">
        <v>89</v>
      </c>
      <c r="B44">
        <v>3</v>
      </c>
      <c r="C44" t="s">
        <v>228</v>
      </c>
      <c r="D44">
        <v>1623</v>
      </c>
      <c r="E44">
        <v>3129</v>
      </c>
      <c r="F44">
        <v>369</v>
      </c>
      <c r="G44">
        <v>2953</v>
      </c>
      <c r="H44">
        <v>1526.53</v>
      </c>
      <c r="I44">
        <v>1631</v>
      </c>
      <c r="J44">
        <v>1477</v>
      </c>
      <c r="K44">
        <v>1489</v>
      </c>
      <c r="L44">
        <v>126</v>
      </c>
      <c r="M44">
        <v>22838</v>
      </c>
    </row>
    <row r="45" spans="1:13">
      <c r="A45" t="s">
        <v>90</v>
      </c>
      <c r="B45">
        <v>3</v>
      </c>
      <c r="C45" t="s">
        <v>228</v>
      </c>
      <c r="D45">
        <v>1362</v>
      </c>
      <c r="E45">
        <v>3064</v>
      </c>
      <c r="F45">
        <v>111</v>
      </c>
      <c r="G45">
        <v>583</v>
      </c>
      <c r="H45">
        <v>699</v>
      </c>
      <c r="I45">
        <v>1592</v>
      </c>
      <c r="J45">
        <v>669</v>
      </c>
      <c r="K45">
        <v>1225</v>
      </c>
      <c r="L45">
        <v>61</v>
      </c>
      <c r="M45">
        <v>20157</v>
      </c>
    </row>
    <row r="46" spans="1:13">
      <c r="A46" t="s">
        <v>91</v>
      </c>
      <c r="B46">
        <v>2</v>
      </c>
      <c r="C46" t="s">
        <v>228</v>
      </c>
      <c r="D46">
        <v>946</v>
      </c>
      <c r="E46">
        <v>1397</v>
      </c>
      <c r="F46">
        <v>182</v>
      </c>
      <c r="G46">
        <v>1600</v>
      </c>
      <c r="H46">
        <v>550</v>
      </c>
      <c r="I46">
        <v>800</v>
      </c>
      <c r="J46">
        <v>450</v>
      </c>
      <c r="K46">
        <v>1100</v>
      </c>
      <c r="L46">
        <v>45</v>
      </c>
      <c r="M46">
        <v>10000</v>
      </c>
    </row>
    <row r="47" spans="1:13">
      <c r="A47" t="s">
        <v>92</v>
      </c>
      <c r="B47">
        <v>3</v>
      </c>
      <c r="C47" t="s">
        <v>228</v>
      </c>
      <c r="D47">
        <v>3000</v>
      </c>
      <c r="E47">
        <v>4800</v>
      </c>
      <c r="F47">
        <v>800</v>
      </c>
      <c r="G47">
        <v>3400</v>
      </c>
      <c r="H47">
        <v>1500</v>
      </c>
      <c r="I47">
        <v>3000</v>
      </c>
      <c r="J47">
        <v>1650</v>
      </c>
      <c r="K47">
        <v>3300</v>
      </c>
      <c r="L47">
        <v>340</v>
      </c>
      <c r="M47">
        <v>22000</v>
      </c>
    </row>
    <row r="48" spans="1:13">
      <c r="A48" t="s">
        <v>93</v>
      </c>
      <c r="B48">
        <v>2</v>
      </c>
      <c r="C48" t="s">
        <v>228</v>
      </c>
      <c r="D48">
        <v>838</v>
      </c>
      <c r="E48">
        <v>713</v>
      </c>
      <c r="F48">
        <v>166</v>
      </c>
      <c r="G48">
        <v>732</v>
      </c>
      <c r="H48">
        <v>559</v>
      </c>
      <c r="I48">
        <v>398</v>
      </c>
      <c r="J48">
        <v>218</v>
      </c>
      <c r="K48">
        <v>542</v>
      </c>
      <c r="L48">
        <v>81</v>
      </c>
      <c r="M48">
        <v>3971</v>
      </c>
    </row>
    <row r="49" spans="1:13">
      <c r="A49" t="s">
        <v>94</v>
      </c>
      <c r="B49">
        <v>6</v>
      </c>
      <c r="C49" t="s">
        <v>228</v>
      </c>
      <c r="D49">
        <v>17570</v>
      </c>
      <c r="E49">
        <v>22040</v>
      </c>
      <c r="F49">
        <v>5790</v>
      </c>
      <c r="G49">
        <v>17470</v>
      </c>
      <c r="H49">
        <v>10800</v>
      </c>
      <c r="I49">
        <v>36900</v>
      </c>
      <c r="J49">
        <v>8050</v>
      </c>
      <c r="K49">
        <v>20620</v>
      </c>
      <c r="L49">
        <v>740</v>
      </c>
      <c r="M49">
        <v>264420</v>
      </c>
    </row>
    <row r="50" spans="1:13">
      <c r="A50" t="s">
        <v>95</v>
      </c>
      <c r="B50">
        <v>4</v>
      </c>
      <c r="C50" t="s">
        <v>228</v>
      </c>
      <c r="D50">
        <v>4709</v>
      </c>
      <c r="E50">
        <v>4638</v>
      </c>
      <c r="F50">
        <v>1261</v>
      </c>
      <c r="G50">
        <v>4489</v>
      </c>
      <c r="H50">
        <v>3464</v>
      </c>
      <c r="I50">
        <v>5589</v>
      </c>
      <c r="J50">
        <v>1582</v>
      </c>
      <c r="K50">
        <v>5661</v>
      </c>
      <c r="L50">
        <v>106</v>
      </c>
      <c r="M50">
        <v>67924</v>
      </c>
    </row>
    <row r="51" spans="1:13">
      <c r="A51" t="s">
        <v>96</v>
      </c>
      <c r="B51">
        <v>6</v>
      </c>
      <c r="C51" t="s">
        <v>228</v>
      </c>
      <c r="D51">
        <v>13000</v>
      </c>
      <c r="E51">
        <v>29000</v>
      </c>
      <c r="F51">
        <v>3000</v>
      </c>
      <c r="G51">
        <v>29000</v>
      </c>
      <c r="H51">
        <v>14000</v>
      </c>
      <c r="I51">
        <v>24000</v>
      </c>
      <c r="J51">
        <v>12100</v>
      </c>
      <c r="K51">
        <v>13000</v>
      </c>
      <c r="L51">
        <v>700</v>
      </c>
      <c r="M51">
        <v>200000</v>
      </c>
    </row>
    <row r="52" spans="1:13">
      <c r="A52" t="s">
        <v>97</v>
      </c>
      <c r="B52">
        <v>5</v>
      </c>
      <c r="C52" t="s">
        <v>228</v>
      </c>
      <c r="D52">
        <v>9000</v>
      </c>
      <c r="E52">
        <v>14500</v>
      </c>
      <c r="F52">
        <v>1950</v>
      </c>
      <c r="G52">
        <v>5500</v>
      </c>
      <c r="H52">
        <v>4286</v>
      </c>
      <c r="I52">
        <v>7754</v>
      </c>
      <c r="J52">
        <v>3328</v>
      </c>
      <c r="K52">
        <v>6759</v>
      </c>
      <c r="L52">
        <v>300</v>
      </c>
      <c r="M52">
        <v>40000</v>
      </c>
    </row>
    <row r="53" spans="1:13">
      <c r="A53" t="s">
        <v>98</v>
      </c>
      <c r="B53">
        <v>6</v>
      </c>
      <c r="C53" t="s">
        <v>228</v>
      </c>
      <c r="D53">
        <v>14800</v>
      </c>
      <c r="E53">
        <v>25200</v>
      </c>
      <c r="F53">
        <v>4620</v>
      </c>
      <c r="G53">
        <v>16430</v>
      </c>
      <c r="H53">
        <v>8380</v>
      </c>
      <c r="I53">
        <v>21200</v>
      </c>
      <c r="J53">
        <v>10250</v>
      </c>
      <c r="K53">
        <v>12480</v>
      </c>
      <c r="L53">
        <v>780</v>
      </c>
      <c r="M53">
        <v>82200</v>
      </c>
    </row>
    <row r="54" spans="1:13">
      <c r="A54" t="s">
        <v>99</v>
      </c>
      <c r="B54">
        <v>5</v>
      </c>
      <c r="C54" t="s">
        <v>228</v>
      </c>
      <c r="D54">
        <v>9400</v>
      </c>
      <c r="E54">
        <v>15000</v>
      </c>
      <c r="F54">
        <v>3250</v>
      </c>
      <c r="G54">
        <v>8000</v>
      </c>
      <c r="H54">
        <v>4300</v>
      </c>
      <c r="I54">
        <v>11600</v>
      </c>
      <c r="J54">
        <v>5680</v>
      </c>
      <c r="K54">
        <v>10400</v>
      </c>
      <c r="L54">
        <v>650</v>
      </c>
      <c r="M54">
        <v>65000</v>
      </c>
    </row>
    <row r="55" spans="1:13">
      <c r="A55" t="s">
        <v>100</v>
      </c>
      <c r="B55">
        <v>3</v>
      </c>
      <c r="C55" t="s">
        <v>228</v>
      </c>
      <c r="D55">
        <v>1700</v>
      </c>
      <c r="E55">
        <v>1800</v>
      </c>
      <c r="F55">
        <v>340</v>
      </c>
      <c r="G55">
        <v>960</v>
      </c>
      <c r="H55">
        <v>540</v>
      </c>
      <c r="I55">
        <v>1100</v>
      </c>
      <c r="J55">
        <v>480</v>
      </c>
      <c r="K55">
        <v>1350</v>
      </c>
      <c r="L55">
        <v>180</v>
      </c>
      <c r="M55">
        <v>5800</v>
      </c>
    </row>
    <row r="56" spans="1:13">
      <c r="A56" t="s">
        <v>101</v>
      </c>
      <c r="B56">
        <v>3</v>
      </c>
      <c r="C56" t="s">
        <v>228</v>
      </c>
      <c r="D56">
        <v>1756</v>
      </c>
      <c r="E56">
        <v>2725</v>
      </c>
      <c r="F56">
        <v>445</v>
      </c>
      <c r="G56">
        <v>2205</v>
      </c>
      <c r="H56">
        <v>1370</v>
      </c>
      <c r="I56">
        <v>1519</v>
      </c>
      <c r="J56">
        <v>798</v>
      </c>
      <c r="K56">
        <v>2402</v>
      </c>
      <c r="L56">
        <v>239</v>
      </c>
      <c r="M56">
        <v>23507</v>
      </c>
    </row>
    <row r="57" spans="1:13">
      <c r="A57" t="s">
        <v>102</v>
      </c>
      <c r="B57">
        <v>4</v>
      </c>
      <c r="C57" t="s">
        <v>228</v>
      </c>
      <c r="D57">
        <v>4277</v>
      </c>
      <c r="E57">
        <v>8424</v>
      </c>
      <c r="F57">
        <v>508</v>
      </c>
      <c r="G57">
        <v>4709</v>
      </c>
      <c r="H57">
        <v>2743</v>
      </c>
      <c r="I57">
        <v>6811</v>
      </c>
      <c r="J57">
        <v>7290</v>
      </c>
      <c r="K57">
        <v>4027</v>
      </c>
      <c r="L57">
        <v>262</v>
      </c>
      <c r="M57">
        <v>57948</v>
      </c>
    </row>
    <row r="58" spans="1:13">
      <c r="A58" t="s">
        <v>103</v>
      </c>
      <c r="B58">
        <v>4</v>
      </c>
      <c r="C58" t="s">
        <v>228</v>
      </c>
      <c r="D58">
        <v>4000</v>
      </c>
      <c r="E58">
        <v>5900</v>
      </c>
      <c r="F58">
        <v>1200</v>
      </c>
      <c r="G58">
        <v>5700</v>
      </c>
      <c r="H58">
        <v>3200</v>
      </c>
      <c r="I58">
        <v>8200</v>
      </c>
      <c r="J58">
        <v>3000</v>
      </c>
      <c r="K58">
        <v>5000</v>
      </c>
      <c r="L58">
        <v>290</v>
      </c>
      <c r="M58">
        <v>70000</v>
      </c>
    </row>
    <row r="59" spans="1:13">
      <c r="A59" t="s">
        <v>104</v>
      </c>
      <c r="B59">
        <v>3</v>
      </c>
      <c r="C59" t="s">
        <v>228</v>
      </c>
      <c r="D59">
        <v>1990</v>
      </c>
      <c r="E59">
        <v>4778</v>
      </c>
      <c r="F59">
        <v>530</v>
      </c>
      <c r="G59">
        <v>2045</v>
      </c>
      <c r="H59">
        <v>1650</v>
      </c>
      <c r="I59">
        <v>1913</v>
      </c>
      <c r="J59">
        <v>1600</v>
      </c>
      <c r="K59">
        <v>2046</v>
      </c>
      <c r="L59">
        <v>100</v>
      </c>
      <c r="M59">
        <v>21000</v>
      </c>
    </row>
    <row r="60" spans="1:13">
      <c r="A60" t="s">
        <v>105</v>
      </c>
      <c r="B60">
        <v>4</v>
      </c>
      <c r="C60" t="s">
        <v>228</v>
      </c>
      <c r="D60">
        <v>3880</v>
      </c>
      <c r="E60">
        <v>5400</v>
      </c>
      <c r="F60">
        <v>1050</v>
      </c>
      <c r="G60">
        <v>3100</v>
      </c>
      <c r="H60">
        <v>2300</v>
      </c>
      <c r="I60">
        <v>5000</v>
      </c>
      <c r="J60">
        <v>2500</v>
      </c>
      <c r="K60">
        <v>3200</v>
      </c>
      <c r="L60">
        <v>400</v>
      </c>
      <c r="M60">
        <v>37500</v>
      </c>
    </row>
    <row r="61" spans="1:13">
      <c r="A61" t="s">
        <v>106</v>
      </c>
      <c r="B61">
        <v>2</v>
      </c>
      <c r="C61" t="s">
        <v>228</v>
      </c>
      <c r="D61">
        <v>1000</v>
      </c>
      <c r="E61">
        <v>900</v>
      </c>
      <c r="F61">
        <v>175</v>
      </c>
      <c r="G61">
        <v>980</v>
      </c>
      <c r="H61">
        <v>600</v>
      </c>
      <c r="I61">
        <v>580</v>
      </c>
      <c r="J61">
        <v>1100</v>
      </c>
      <c r="K61">
        <v>800</v>
      </c>
      <c r="L61">
        <v>75</v>
      </c>
      <c r="M61">
        <v>12500</v>
      </c>
    </row>
    <row r="62" spans="1:13">
      <c r="A62" t="s">
        <v>107</v>
      </c>
      <c r="B62">
        <v>2</v>
      </c>
      <c r="C62" t="s">
        <v>228</v>
      </c>
      <c r="D62">
        <v>700</v>
      </c>
      <c r="E62">
        <v>600</v>
      </c>
      <c r="F62">
        <v>200</v>
      </c>
      <c r="G62">
        <v>600</v>
      </c>
      <c r="H62">
        <v>330</v>
      </c>
      <c r="I62">
        <v>560</v>
      </c>
      <c r="J62">
        <v>280</v>
      </c>
      <c r="K62">
        <v>820</v>
      </c>
      <c r="L62">
        <v>25</v>
      </c>
      <c r="M62">
        <v>3600</v>
      </c>
    </row>
    <row r="63" spans="1:13">
      <c r="A63" t="s">
        <v>108</v>
      </c>
      <c r="B63">
        <v>2</v>
      </c>
      <c r="C63" t="s">
        <v>228</v>
      </c>
      <c r="D63">
        <v>385</v>
      </c>
      <c r="E63">
        <v>592</v>
      </c>
      <c r="F63">
        <v>79</v>
      </c>
      <c r="G63">
        <v>355</v>
      </c>
      <c r="H63">
        <v>200</v>
      </c>
      <c r="I63">
        <v>200</v>
      </c>
      <c r="J63">
        <v>150</v>
      </c>
      <c r="K63">
        <v>425</v>
      </c>
      <c r="L63">
        <v>50</v>
      </c>
      <c r="M63">
        <v>2270</v>
      </c>
    </row>
    <row r="64" spans="1:13">
      <c r="A64" t="s">
        <v>109</v>
      </c>
      <c r="B64">
        <v>1</v>
      </c>
      <c r="C64" t="s">
        <v>228</v>
      </c>
      <c r="D64">
        <v>170</v>
      </c>
      <c r="E64">
        <v>140</v>
      </c>
      <c r="F64">
        <v>30</v>
      </c>
      <c r="G64">
        <v>100</v>
      </c>
      <c r="H64">
        <v>140</v>
      </c>
      <c r="I64">
        <v>130</v>
      </c>
      <c r="J64">
        <v>130</v>
      </c>
      <c r="K64">
        <v>250</v>
      </c>
      <c r="L64">
        <v>6</v>
      </c>
      <c r="M64">
        <v>1450</v>
      </c>
    </row>
    <row r="65" spans="1:13">
      <c r="A65" t="s">
        <v>110</v>
      </c>
      <c r="B65">
        <v>5</v>
      </c>
      <c r="C65" t="s">
        <v>228</v>
      </c>
      <c r="D65">
        <v>9771</v>
      </c>
      <c r="E65">
        <v>17350</v>
      </c>
      <c r="F65">
        <v>1980</v>
      </c>
      <c r="G65">
        <v>11794</v>
      </c>
      <c r="H65">
        <v>4233</v>
      </c>
      <c r="I65">
        <v>8469</v>
      </c>
      <c r="J65">
        <v>5541</v>
      </c>
      <c r="K65">
        <v>7886</v>
      </c>
      <c r="L65">
        <v>536</v>
      </c>
      <c r="M65">
        <v>59096</v>
      </c>
    </row>
    <row r="66" spans="1:13">
      <c r="A66" t="s">
        <v>111</v>
      </c>
      <c r="B66">
        <v>2</v>
      </c>
      <c r="C66" t="s">
        <v>228</v>
      </c>
      <c r="D66">
        <v>286</v>
      </c>
      <c r="E66">
        <v>353</v>
      </c>
      <c r="F66">
        <v>101</v>
      </c>
      <c r="G66">
        <v>284</v>
      </c>
      <c r="H66">
        <v>222</v>
      </c>
      <c r="I66">
        <v>263</v>
      </c>
      <c r="J66">
        <v>134</v>
      </c>
      <c r="K66">
        <v>420</v>
      </c>
      <c r="L66">
        <v>17</v>
      </c>
      <c r="M66">
        <v>4027</v>
      </c>
    </row>
    <row r="67" spans="1:13">
      <c r="A67" t="s">
        <v>112</v>
      </c>
      <c r="B67">
        <v>2</v>
      </c>
      <c r="C67" t="s">
        <v>228</v>
      </c>
      <c r="D67">
        <v>1176</v>
      </c>
      <c r="E67">
        <v>2413</v>
      </c>
      <c r="F67">
        <v>394</v>
      </c>
      <c r="G67">
        <v>976</v>
      </c>
      <c r="H67">
        <v>729</v>
      </c>
      <c r="I67">
        <v>784</v>
      </c>
      <c r="J67">
        <v>430</v>
      </c>
      <c r="K67">
        <v>925</v>
      </c>
      <c r="L67">
        <v>209</v>
      </c>
      <c r="M67">
        <v>5816</v>
      </c>
    </row>
    <row r="68" spans="1:13">
      <c r="A68" t="s">
        <v>113</v>
      </c>
      <c r="B68">
        <v>2</v>
      </c>
      <c r="C68" t="s">
        <v>228</v>
      </c>
      <c r="D68">
        <v>420</v>
      </c>
      <c r="E68">
        <v>560</v>
      </c>
      <c r="F68">
        <v>70</v>
      </c>
      <c r="G68">
        <v>235</v>
      </c>
      <c r="H68">
        <v>208</v>
      </c>
      <c r="I68">
        <v>230</v>
      </c>
      <c r="J68">
        <v>130</v>
      </c>
      <c r="K68">
        <v>375</v>
      </c>
      <c r="L68">
        <v>20</v>
      </c>
      <c r="M68">
        <v>3500</v>
      </c>
    </row>
    <row r="70" spans="1:13">
      <c r="D70" t="s">
        <v>231</v>
      </c>
      <c r="E70" t="s">
        <v>232</v>
      </c>
      <c r="F70" t="s">
        <v>233</v>
      </c>
      <c r="G70" t="s">
        <v>234</v>
      </c>
      <c r="H70" t="s">
        <v>235</v>
      </c>
      <c r="I70" t="s">
        <v>236</v>
      </c>
      <c r="J70" t="s">
        <v>38</v>
      </c>
      <c r="K70" t="s">
        <v>237</v>
      </c>
      <c r="L70" t="s">
        <v>238</v>
      </c>
      <c r="M70" t="s">
        <v>239</v>
      </c>
    </row>
    <row r="71" spans="1:13">
      <c r="A71" t="s">
        <v>48</v>
      </c>
      <c r="B71">
        <v>4</v>
      </c>
      <c r="C71" t="s">
        <v>229</v>
      </c>
      <c r="D71">
        <v>180</v>
      </c>
      <c r="E71">
        <v>8</v>
      </c>
      <c r="F71">
        <v>15</v>
      </c>
      <c r="G71">
        <v>10</v>
      </c>
      <c r="H71">
        <v>50</v>
      </c>
      <c r="I71">
        <v>12</v>
      </c>
      <c r="J71">
        <v>5</v>
      </c>
      <c r="K71">
        <v>1</v>
      </c>
      <c r="L71">
        <v>1</v>
      </c>
      <c r="M71">
        <v>5</v>
      </c>
    </row>
    <row r="72" spans="1:13">
      <c r="A72" t="s">
        <v>49</v>
      </c>
      <c r="B72">
        <v>2</v>
      </c>
      <c r="C72" t="s">
        <v>229</v>
      </c>
      <c r="D72">
        <v>16</v>
      </c>
      <c r="E72">
        <v>1</v>
      </c>
      <c r="F72">
        <v>2</v>
      </c>
      <c r="G72">
        <v>0</v>
      </c>
      <c r="H72">
        <v>1</v>
      </c>
      <c r="I72">
        <v>0</v>
      </c>
      <c r="J72">
        <v>1</v>
      </c>
      <c r="K72">
        <v>1</v>
      </c>
      <c r="L72">
        <v>1</v>
      </c>
      <c r="M72">
        <v>0</v>
      </c>
    </row>
    <row r="73" spans="1:13">
      <c r="A73" t="s">
        <v>50</v>
      </c>
      <c r="B73">
        <v>3</v>
      </c>
      <c r="C73" t="s">
        <v>229</v>
      </c>
      <c r="D73">
        <v>193</v>
      </c>
      <c r="E73">
        <v>5</v>
      </c>
      <c r="F73">
        <v>5</v>
      </c>
      <c r="G73">
        <v>5</v>
      </c>
      <c r="H73">
        <v>47</v>
      </c>
      <c r="I73">
        <v>2</v>
      </c>
      <c r="J73">
        <v>1</v>
      </c>
      <c r="K73">
        <v>12</v>
      </c>
      <c r="L73">
        <v>8</v>
      </c>
      <c r="M73">
        <v>1</v>
      </c>
    </row>
    <row r="74" spans="1:13">
      <c r="A74" t="s">
        <v>51</v>
      </c>
      <c r="B74">
        <v>2</v>
      </c>
      <c r="C74" t="s">
        <v>229</v>
      </c>
      <c r="D74">
        <v>10</v>
      </c>
      <c r="E74">
        <v>0</v>
      </c>
      <c r="F74">
        <v>0</v>
      </c>
      <c r="G74">
        <v>0</v>
      </c>
      <c r="H74">
        <v>10</v>
      </c>
      <c r="I74">
        <v>0</v>
      </c>
      <c r="J74">
        <v>0</v>
      </c>
      <c r="K74">
        <v>0</v>
      </c>
      <c r="L74">
        <v>0</v>
      </c>
      <c r="M74">
        <v>0</v>
      </c>
    </row>
    <row r="75" spans="1:13">
      <c r="A75" t="s">
        <v>52</v>
      </c>
      <c r="B75">
        <v>5</v>
      </c>
      <c r="C75" t="s">
        <v>229</v>
      </c>
      <c r="D75">
        <v>450</v>
      </c>
      <c r="E75">
        <v>25</v>
      </c>
      <c r="F75">
        <v>3</v>
      </c>
      <c r="G75">
        <v>35</v>
      </c>
      <c r="H75">
        <v>100</v>
      </c>
      <c r="I75">
        <v>15</v>
      </c>
      <c r="J75">
        <v>5</v>
      </c>
      <c r="K75">
        <v>35</v>
      </c>
      <c r="L75">
        <v>25</v>
      </c>
      <c r="M75">
        <v>10</v>
      </c>
    </row>
    <row r="76" spans="1:13">
      <c r="A76" t="s">
        <v>53</v>
      </c>
      <c r="B76">
        <v>6</v>
      </c>
      <c r="C76" t="s">
        <v>229</v>
      </c>
      <c r="D76">
        <v>960</v>
      </c>
      <c r="E76">
        <v>120</v>
      </c>
      <c r="F76">
        <v>50</v>
      </c>
      <c r="G76">
        <v>10</v>
      </c>
      <c r="H76">
        <v>720</v>
      </c>
      <c r="I76">
        <v>360</v>
      </c>
      <c r="J76">
        <v>10</v>
      </c>
      <c r="K76">
        <v>120</v>
      </c>
      <c r="L76">
        <v>10</v>
      </c>
      <c r="M76">
        <v>10</v>
      </c>
    </row>
    <row r="77" spans="1:13">
      <c r="A77" t="s">
        <v>54</v>
      </c>
      <c r="B77">
        <v>1</v>
      </c>
      <c r="C77" t="s">
        <v>229</v>
      </c>
      <c r="D77">
        <v>10</v>
      </c>
      <c r="E77">
        <v>0</v>
      </c>
      <c r="F77">
        <v>0</v>
      </c>
      <c r="G77">
        <v>0</v>
      </c>
      <c r="H77">
        <v>1</v>
      </c>
      <c r="I77">
        <v>0</v>
      </c>
      <c r="J77">
        <v>0</v>
      </c>
      <c r="K77">
        <v>0</v>
      </c>
      <c r="L77">
        <v>0</v>
      </c>
      <c r="M77">
        <v>0</v>
      </c>
    </row>
    <row r="78" spans="1:13">
      <c r="A78" t="s">
        <v>55</v>
      </c>
      <c r="B78">
        <v>3</v>
      </c>
      <c r="C78" t="s">
        <v>229</v>
      </c>
      <c r="D78">
        <v>65</v>
      </c>
      <c r="E78">
        <v>8</v>
      </c>
      <c r="F78">
        <v>1</v>
      </c>
      <c r="G78">
        <v>1</v>
      </c>
      <c r="H78">
        <v>60</v>
      </c>
      <c r="I78">
        <v>10</v>
      </c>
      <c r="J78">
        <v>1</v>
      </c>
      <c r="K78">
        <v>0</v>
      </c>
      <c r="L78">
        <v>5</v>
      </c>
      <c r="M78">
        <v>0</v>
      </c>
    </row>
    <row r="79" spans="1:13">
      <c r="A79" t="s">
        <v>56</v>
      </c>
      <c r="B79">
        <v>3</v>
      </c>
      <c r="C79" t="s">
        <v>229</v>
      </c>
      <c r="D79">
        <v>120</v>
      </c>
      <c r="E79">
        <v>2</v>
      </c>
      <c r="F79">
        <v>0</v>
      </c>
      <c r="G79">
        <v>0</v>
      </c>
      <c r="H79">
        <v>24</v>
      </c>
      <c r="I79">
        <v>4</v>
      </c>
      <c r="J79">
        <v>2</v>
      </c>
      <c r="K79">
        <v>3</v>
      </c>
      <c r="L79">
        <v>2</v>
      </c>
      <c r="M79">
        <v>0</v>
      </c>
    </row>
    <row r="80" spans="1:13">
      <c r="A80" t="s">
        <v>57</v>
      </c>
      <c r="B80">
        <v>3</v>
      </c>
      <c r="C80" t="s">
        <v>229</v>
      </c>
      <c r="D80">
        <v>69</v>
      </c>
      <c r="E80">
        <v>2</v>
      </c>
      <c r="F80">
        <v>2</v>
      </c>
      <c r="G80">
        <v>1</v>
      </c>
      <c r="H80">
        <v>25</v>
      </c>
      <c r="I80">
        <v>4</v>
      </c>
      <c r="J80">
        <v>1</v>
      </c>
      <c r="K80">
        <v>9</v>
      </c>
      <c r="L80">
        <v>4</v>
      </c>
      <c r="M80">
        <v>1</v>
      </c>
    </row>
    <row r="81" spans="1:13">
      <c r="A81" t="s">
        <v>58</v>
      </c>
      <c r="B81">
        <v>4</v>
      </c>
      <c r="C81" t="s">
        <v>229</v>
      </c>
      <c r="D81">
        <v>86</v>
      </c>
      <c r="E81">
        <v>3</v>
      </c>
      <c r="F81">
        <v>1</v>
      </c>
      <c r="G81">
        <v>2</v>
      </c>
      <c r="H81">
        <v>86</v>
      </c>
      <c r="I81">
        <v>18</v>
      </c>
      <c r="J81">
        <v>3</v>
      </c>
      <c r="K81">
        <v>25</v>
      </c>
      <c r="L81">
        <v>3</v>
      </c>
      <c r="M81">
        <v>1</v>
      </c>
    </row>
    <row r="82" spans="1:13">
      <c r="A82" t="s">
        <v>59</v>
      </c>
      <c r="B82">
        <v>2</v>
      </c>
      <c r="C82" t="s">
        <v>229</v>
      </c>
      <c r="D82">
        <v>80</v>
      </c>
      <c r="E82">
        <v>6</v>
      </c>
      <c r="F82">
        <v>0</v>
      </c>
      <c r="G82">
        <v>0</v>
      </c>
      <c r="H82">
        <v>16</v>
      </c>
      <c r="I82">
        <v>0</v>
      </c>
      <c r="J82">
        <v>0</v>
      </c>
      <c r="K82">
        <v>0</v>
      </c>
      <c r="L82">
        <v>6</v>
      </c>
      <c r="M82">
        <v>0</v>
      </c>
    </row>
    <row r="83" spans="1:13">
      <c r="A83" t="s">
        <v>60</v>
      </c>
      <c r="B83">
        <v>6</v>
      </c>
      <c r="C83" t="s">
        <v>229</v>
      </c>
      <c r="D83">
        <v>1010</v>
      </c>
      <c r="E83">
        <v>25</v>
      </c>
      <c r="F83">
        <v>75</v>
      </c>
      <c r="G83">
        <v>30</v>
      </c>
      <c r="H83">
        <v>900</v>
      </c>
      <c r="I83">
        <v>435</v>
      </c>
      <c r="J83">
        <v>30</v>
      </c>
      <c r="K83">
        <v>120</v>
      </c>
      <c r="L83">
        <v>80</v>
      </c>
      <c r="M83">
        <v>0</v>
      </c>
    </row>
    <row r="84" spans="1:13">
      <c r="A84" t="s">
        <v>61</v>
      </c>
      <c r="B84">
        <v>2</v>
      </c>
      <c r="C84" t="s">
        <v>229</v>
      </c>
      <c r="D84">
        <v>10</v>
      </c>
      <c r="E84">
        <v>2</v>
      </c>
      <c r="F84">
        <v>1</v>
      </c>
      <c r="G84">
        <v>1</v>
      </c>
      <c r="H84">
        <v>10</v>
      </c>
      <c r="I84">
        <v>1</v>
      </c>
      <c r="J84">
        <v>1</v>
      </c>
      <c r="K84">
        <v>1</v>
      </c>
      <c r="L84">
        <v>1</v>
      </c>
      <c r="M84">
        <v>1</v>
      </c>
    </row>
    <row r="85" spans="1:13">
      <c r="A85" t="s">
        <v>62</v>
      </c>
      <c r="B85">
        <v>1</v>
      </c>
      <c r="C85" t="s">
        <v>229</v>
      </c>
      <c r="D85">
        <v>2</v>
      </c>
      <c r="E85">
        <v>0</v>
      </c>
      <c r="F85">
        <v>0</v>
      </c>
      <c r="G85">
        <v>0</v>
      </c>
      <c r="H85">
        <v>1</v>
      </c>
      <c r="I85">
        <v>0</v>
      </c>
      <c r="J85">
        <v>0</v>
      </c>
      <c r="K85">
        <v>1</v>
      </c>
      <c r="L85">
        <v>1</v>
      </c>
      <c r="M85">
        <v>0</v>
      </c>
    </row>
    <row r="86" spans="1:13">
      <c r="A86" t="s">
        <v>63</v>
      </c>
      <c r="B86">
        <v>5</v>
      </c>
      <c r="C86" t="s">
        <v>229</v>
      </c>
      <c r="D86">
        <v>518</v>
      </c>
      <c r="E86">
        <v>16</v>
      </c>
      <c r="F86">
        <v>0</v>
      </c>
      <c r="G86">
        <v>5</v>
      </c>
      <c r="H86">
        <v>149</v>
      </c>
      <c r="I86">
        <v>156</v>
      </c>
      <c r="J86">
        <v>3</v>
      </c>
      <c r="K86">
        <v>63</v>
      </c>
      <c r="L86">
        <v>23</v>
      </c>
      <c r="M86">
        <v>7</v>
      </c>
    </row>
    <row r="87" spans="1:13">
      <c r="A87" t="s">
        <v>64</v>
      </c>
      <c r="B87">
        <v>4</v>
      </c>
      <c r="C87" t="s">
        <v>229</v>
      </c>
      <c r="D87">
        <v>640</v>
      </c>
      <c r="E87">
        <v>30</v>
      </c>
      <c r="F87">
        <v>3</v>
      </c>
      <c r="G87">
        <v>8</v>
      </c>
      <c r="H87">
        <v>50</v>
      </c>
      <c r="I87">
        <v>13</v>
      </c>
      <c r="J87">
        <v>3</v>
      </c>
      <c r="K87">
        <v>20</v>
      </c>
      <c r="L87">
        <v>10</v>
      </c>
      <c r="M87">
        <v>0</v>
      </c>
    </row>
    <row r="88" spans="1:13">
      <c r="A88" t="s">
        <v>65</v>
      </c>
      <c r="B88">
        <v>2</v>
      </c>
      <c r="C88" t="s">
        <v>229</v>
      </c>
      <c r="D88">
        <v>50</v>
      </c>
      <c r="E88">
        <v>0</v>
      </c>
      <c r="F88">
        <v>2</v>
      </c>
      <c r="G88">
        <v>1</v>
      </c>
      <c r="H88">
        <v>2</v>
      </c>
      <c r="I88">
        <v>0</v>
      </c>
      <c r="J88">
        <v>0</v>
      </c>
      <c r="K88">
        <v>2</v>
      </c>
      <c r="L88">
        <v>0</v>
      </c>
      <c r="M88">
        <v>0</v>
      </c>
    </row>
    <row r="89" spans="1:13">
      <c r="A89" t="s">
        <v>66</v>
      </c>
      <c r="B89">
        <v>1</v>
      </c>
      <c r="C89" t="s">
        <v>229</v>
      </c>
      <c r="D89">
        <v>1</v>
      </c>
      <c r="E89">
        <v>1</v>
      </c>
      <c r="F89">
        <v>1</v>
      </c>
      <c r="G89">
        <v>1</v>
      </c>
      <c r="H89">
        <v>1</v>
      </c>
      <c r="I89">
        <v>1</v>
      </c>
      <c r="J89">
        <v>1</v>
      </c>
      <c r="K89">
        <v>1</v>
      </c>
      <c r="L89">
        <v>1</v>
      </c>
      <c r="M89">
        <v>1</v>
      </c>
    </row>
    <row r="90" spans="1:13">
      <c r="A90" t="s">
        <v>67</v>
      </c>
      <c r="B90">
        <v>2</v>
      </c>
      <c r="C90" t="s">
        <v>229</v>
      </c>
      <c r="D90">
        <v>1</v>
      </c>
      <c r="E90">
        <v>0</v>
      </c>
      <c r="F90">
        <v>0</v>
      </c>
      <c r="G90">
        <v>0</v>
      </c>
      <c r="H90">
        <v>0</v>
      </c>
      <c r="I90">
        <v>0</v>
      </c>
      <c r="J90">
        <v>0</v>
      </c>
      <c r="K90">
        <v>0</v>
      </c>
      <c r="L90">
        <v>0</v>
      </c>
      <c r="M90">
        <v>0</v>
      </c>
    </row>
    <row r="91" spans="1:13">
      <c r="A91" t="s">
        <v>68</v>
      </c>
      <c r="B91">
        <v>1</v>
      </c>
      <c r="C91" t="s">
        <v>229</v>
      </c>
      <c r="D91">
        <v>2</v>
      </c>
      <c r="E91">
        <v>1</v>
      </c>
      <c r="F91">
        <v>0</v>
      </c>
      <c r="G91">
        <v>0</v>
      </c>
      <c r="H91">
        <v>1</v>
      </c>
      <c r="I91">
        <v>0</v>
      </c>
      <c r="J91">
        <v>0</v>
      </c>
      <c r="K91">
        <v>1</v>
      </c>
      <c r="L91">
        <v>1</v>
      </c>
      <c r="M91">
        <v>0</v>
      </c>
    </row>
    <row r="92" spans="1:13">
      <c r="A92" t="s">
        <v>69</v>
      </c>
      <c r="B92">
        <v>1</v>
      </c>
      <c r="C92" t="s">
        <v>229</v>
      </c>
      <c r="D92">
        <v>4</v>
      </c>
      <c r="E92">
        <v>0</v>
      </c>
      <c r="F92">
        <v>0</v>
      </c>
      <c r="G92">
        <v>0</v>
      </c>
      <c r="H92">
        <v>2</v>
      </c>
      <c r="I92">
        <v>0</v>
      </c>
      <c r="J92">
        <v>0</v>
      </c>
      <c r="K92">
        <v>0</v>
      </c>
      <c r="L92">
        <v>0</v>
      </c>
      <c r="M92">
        <v>0</v>
      </c>
    </row>
    <row r="93" spans="1:13">
      <c r="A93" t="s">
        <v>70</v>
      </c>
      <c r="B93">
        <v>1</v>
      </c>
      <c r="C93" t="s">
        <v>229</v>
      </c>
      <c r="D93">
        <v>5</v>
      </c>
      <c r="E93">
        <v>0</v>
      </c>
      <c r="F93">
        <v>0</v>
      </c>
      <c r="G93">
        <v>0</v>
      </c>
      <c r="H93">
        <v>5</v>
      </c>
      <c r="I93">
        <v>0</v>
      </c>
      <c r="J93">
        <v>0</v>
      </c>
      <c r="K93">
        <v>2</v>
      </c>
      <c r="L93">
        <v>0</v>
      </c>
      <c r="M93">
        <v>0</v>
      </c>
    </row>
    <row r="94" spans="1:13">
      <c r="A94" t="s">
        <v>71</v>
      </c>
      <c r="B94">
        <v>1</v>
      </c>
      <c r="C94" t="s">
        <v>229</v>
      </c>
      <c r="D94">
        <v>17</v>
      </c>
      <c r="E94">
        <v>0</v>
      </c>
      <c r="F94">
        <v>0</v>
      </c>
      <c r="G94">
        <v>0</v>
      </c>
      <c r="H94">
        <v>10</v>
      </c>
      <c r="I94">
        <v>0</v>
      </c>
      <c r="J94">
        <v>0</v>
      </c>
      <c r="K94">
        <v>0</v>
      </c>
      <c r="L94">
        <v>0</v>
      </c>
      <c r="M94">
        <v>0</v>
      </c>
    </row>
    <row r="95" spans="1:13">
      <c r="A95" t="s">
        <v>126</v>
      </c>
      <c r="B95">
        <v>2</v>
      </c>
      <c r="C95" t="s">
        <v>229</v>
      </c>
      <c r="D95">
        <v>0</v>
      </c>
      <c r="E95">
        <v>1</v>
      </c>
      <c r="F95">
        <v>0</v>
      </c>
      <c r="G95">
        <v>0</v>
      </c>
      <c r="H95">
        <v>0</v>
      </c>
      <c r="I95">
        <v>0</v>
      </c>
      <c r="J95">
        <v>0</v>
      </c>
      <c r="K95">
        <v>0</v>
      </c>
      <c r="L95">
        <v>0</v>
      </c>
      <c r="M95">
        <v>0</v>
      </c>
    </row>
    <row r="96" spans="1:13">
      <c r="A96" t="s">
        <v>72</v>
      </c>
      <c r="B96">
        <v>2</v>
      </c>
      <c r="C96" t="s">
        <v>229</v>
      </c>
      <c r="D96">
        <v>15</v>
      </c>
      <c r="E96">
        <v>1</v>
      </c>
      <c r="F96">
        <v>1</v>
      </c>
      <c r="G96">
        <v>1</v>
      </c>
      <c r="H96">
        <v>5</v>
      </c>
      <c r="I96">
        <v>1</v>
      </c>
      <c r="J96">
        <v>1</v>
      </c>
      <c r="K96">
        <v>1</v>
      </c>
      <c r="L96">
        <v>1</v>
      </c>
      <c r="M96">
        <v>1</v>
      </c>
    </row>
    <row r="97" spans="1:13">
      <c r="A97" t="s">
        <v>73</v>
      </c>
      <c r="B97">
        <v>3</v>
      </c>
      <c r="C97" t="s">
        <v>229</v>
      </c>
      <c r="D97">
        <v>80</v>
      </c>
      <c r="E97">
        <v>4</v>
      </c>
      <c r="F97">
        <v>0</v>
      </c>
      <c r="G97">
        <v>0</v>
      </c>
      <c r="H97">
        <v>30</v>
      </c>
      <c r="I97">
        <v>8</v>
      </c>
      <c r="J97">
        <v>1</v>
      </c>
      <c r="K97">
        <v>5</v>
      </c>
      <c r="L97">
        <v>3</v>
      </c>
      <c r="M97">
        <v>1</v>
      </c>
    </row>
    <row r="98" spans="1:13">
      <c r="A98" t="s">
        <v>74</v>
      </c>
      <c r="B98">
        <v>3</v>
      </c>
      <c r="C98" t="s">
        <v>229</v>
      </c>
      <c r="D98">
        <v>70</v>
      </c>
      <c r="E98">
        <v>1</v>
      </c>
      <c r="F98">
        <v>0</v>
      </c>
      <c r="G98">
        <v>3</v>
      </c>
      <c r="H98">
        <v>20</v>
      </c>
      <c r="I98">
        <v>1</v>
      </c>
      <c r="J98">
        <v>0</v>
      </c>
      <c r="K98">
        <v>5</v>
      </c>
      <c r="L98">
        <v>1</v>
      </c>
      <c r="M98">
        <v>3</v>
      </c>
    </row>
    <row r="99" spans="1:13">
      <c r="A99" t="s">
        <v>75</v>
      </c>
      <c r="B99">
        <v>6</v>
      </c>
      <c r="C99" t="s">
        <v>229</v>
      </c>
      <c r="D99">
        <v>1226</v>
      </c>
      <c r="E99">
        <v>25</v>
      </c>
      <c r="F99">
        <v>74</v>
      </c>
      <c r="G99">
        <v>33</v>
      </c>
      <c r="H99">
        <v>243</v>
      </c>
      <c r="I99">
        <v>41</v>
      </c>
      <c r="J99">
        <v>7</v>
      </c>
      <c r="K99">
        <v>100</v>
      </c>
      <c r="L99">
        <v>65</v>
      </c>
      <c r="M99">
        <v>9</v>
      </c>
    </row>
    <row r="100" spans="1:13">
      <c r="A100" t="s">
        <v>76</v>
      </c>
      <c r="B100">
        <v>1</v>
      </c>
      <c r="C100" t="s">
        <v>229</v>
      </c>
      <c r="D100">
        <v>12</v>
      </c>
      <c r="E100">
        <v>0</v>
      </c>
      <c r="F100">
        <v>0</v>
      </c>
      <c r="G100">
        <v>0</v>
      </c>
      <c r="H100">
        <v>4</v>
      </c>
      <c r="I100">
        <v>1</v>
      </c>
      <c r="J100">
        <v>1</v>
      </c>
      <c r="K100">
        <v>0</v>
      </c>
      <c r="L100">
        <v>0</v>
      </c>
      <c r="M100">
        <v>0</v>
      </c>
    </row>
    <row r="101" spans="1:13">
      <c r="A101" t="s">
        <v>77</v>
      </c>
      <c r="B101">
        <v>3</v>
      </c>
      <c r="C101" t="s">
        <v>229</v>
      </c>
      <c r="D101">
        <v>55</v>
      </c>
      <c r="E101">
        <v>2</v>
      </c>
      <c r="F101">
        <v>22</v>
      </c>
      <c r="G101">
        <v>2</v>
      </c>
      <c r="H101">
        <v>27</v>
      </c>
      <c r="I101">
        <v>3</v>
      </c>
      <c r="J101">
        <v>2</v>
      </c>
      <c r="K101">
        <v>7</v>
      </c>
      <c r="L101">
        <v>7</v>
      </c>
      <c r="M101">
        <v>0</v>
      </c>
    </row>
    <row r="102" spans="1:13">
      <c r="A102" t="s">
        <v>78</v>
      </c>
      <c r="B102">
        <v>2</v>
      </c>
      <c r="C102" t="s">
        <v>229</v>
      </c>
      <c r="D102">
        <v>24</v>
      </c>
      <c r="E102">
        <v>0</v>
      </c>
      <c r="F102">
        <v>0</v>
      </c>
      <c r="G102">
        <v>0</v>
      </c>
      <c r="H102">
        <v>21</v>
      </c>
      <c r="I102">
        <v>0</v>
      </c>
      <c r="J102">
        <v>0</v>
      </c>
      <c r="K102">
        <v>0</v>
      </c>
      <c r="L102">
        <v>4</v>
      </c>
      <c r="M102">
        <v>0</v>
      </c>
    </row>
    <row r="103" spans="1:13">
      <c r="A103" t="s">
        <v>79</v>
      </c>
      <c r="B103">
        <v>1</v>
      </c>
      <c r="C103" t="s">
        <v>229</v>
      </c>
      <c r="D103">
        <v>0</v>
      </c>
      <c r="E103">
        <v>0</v>
      </c>
      <c r="F103">
        <v>0</v>
      </c>
      <c r="G103">
        <v>0</v>
      </c>
      <c r="H103">
        <v>4</v>
      </c>
      <c r="I103">
        <v>4</v>
      </c>
      <c r="J103">
        <v>0</v>
      </c>
      <c r="K103">
        <v>0</v>
      </c>
      <c r="L103">
        <v>0</v>
      </c>
      <c r="M103">
        <v>0</v>
      </c>
    </row>
    <row r="104" spans="1:13">
      <c r="A104" t="s">
        <v>80</v>
      </c>
      <c r="B104">
        <v>1</v>
      </c>
      <c r="C104" t="s">
        <v>229</v>
      </c>
      <c r="D104">
        <v>3</v>
      </c>
      <c r="E104">
        <v>1</v>
      </c>
      <c r="F104">
        <v>1</v>
      </c>
      <c r="G104">
        <v>1</v>
      </c>
      <c r="H104">
        <v>1</v>
      </c>
      <c r="I104">
        <v>1</v>
      </c>
      <c r="J104">
        <v>1</v>
      </c>
      <c r="K104">
        <v>2</v>
      </c>
      <c r="L104">
        <v>1</v>
      </c>
      <c r="M104">
        <v>1</v>
      </c>
    </row>
    <row r="105" spans="1:13">
      <c r="A105" t="s">
        <v>81</v>
      </c>
      <c r="B105">
        <v>4</v>
      </c>
      <c r="C105" t="s">
        <v>229</v>
      </c>
      <c r="D105">
        <v>130</v>
      </c>
      <c r="E105">
        <v>2</v>
      </c>
      <c r="F105">
        <v>1</v>
      </c>
      <c r="G105">
        <v>1</v>
      </c>
      <c r="H105">
        <v>40</v>
      </c>
      <c r="I105">
        <v>8</v>
      </c>
      <c r="J105">
        <v>1</v>
      </c>
      <c r="K105">
        <v>8</v>
      </c>
      <c r="L105">
        <v>2</v>
      </c>
      <c r="M105">
        <v>2</v>
      </c>
    </row>
    <row r="106" spans="1:13">
      <c r="A106" t="s">
        <v>82</v>
      </c>
      <c r="B106">
        <v>5</v>
      </c>
      <c r="C106" t="s">
        <v>229</v>
      </c>
      <c r="D106">
        <v>265</v>
      </c>
      <c r="E106">
        <v>15</v>
      </c>
      <c r="F106">
        <v>2</v>
      </c>
      <c r="G106">
        <v>2</v>
      </c>
      <c r="H106">
        <v>100</v>
      </c>
      <c r="I106">
        <v>30</v>
      </c>
      <c r="J106">
        <v>10</v>
      </c>
      <c r="K106">
        <v>35</v>
      </c>
      <c r="L106">
        <v>20</v>
      </c>
      <c r="M106">
        <v>5</v>
      </c>
    </row>
    <row r="107" spans="1:13">
      <c r="A107" t="s">
        <v>83</v>
      </c>
      <c r="B107">
        <v>4</v>
      </c>
      <c r="C107" t="s">
        <v>229</v>
      </c>
      <c r="D107">
        <v>404</v>
      </c>
      <c r="E107">
        <v>0</v>
      </c>
      <c r="F107">
        <v>2</v>
      </c>
      <c r="G107">
        <v>0</v>
      </c>
      <c r="H107">
        <v>358</v>
      </c>
      <c r="I107">
        <v>8</v>
      </c>
      <c r="J107">
        <v>2</v>
      </c>
      <c r="K107">
        <v>27</v>
      </c>
      <c r="L107">
        <v>9</v>
      </c>
      <c r="M107">
        <v>0</v>
      </c>
    </row>
    <row r="108" spans="1:13">
      <c r="A108" t="s">
        <v>84</v>
      </c>
      <c r="B108">
        <v>2</v>
      </c>
      <c r="C108" t="s">
        <v>229</v>
      </c>
      <c r="D108">
        <v>30</v>
      </c>
      <c r="E108">
        <v>3</v>
      </c>
      <c r="F108">
        <v>2</v>
      </c>
      <c r="G108">
        <v>2</v>
      </c>
      <c r="H108">
        <v>20</v>
      </c>
      <c r="I108">
        <v>5</v>
      </c>
      <c r="J108">
        <v>3</v>
      </c>
      <c r="K108">
        <v>10</v>
      </c>
      <c r="L108">
        <v>2</v>
      </c>
      <c r="M108">
        <v>2</v>
      </c>
    </row>
    <row r="109" spans="1:13">
      <c r="A109" t="s">
        <v>85</v>
      </c>
      <c r="B109">
        <v>1</v>
      </c>
      <c r="C109" t="s">
        <v>229</v>
      </c>
      <c r="D109">
        <v>7</v>
      </c>
      <c r="E109">
        <v>0</v>
      </c>
      <c r="F109">
        <v>0</v>
      </c>
      <c r="G109">
        <v>0</v>
      </c>
      <c r="H109">
        <v>4</v>
      </c>
      <c r="I109">
        <v>0</v>
      </c>
      <c r="J109">
        <v>0</v>
      </c>
      <c r="K109">
        <v>0</v>
      </c>
      <c r="L109">
        <v>0</v>
      </c>
      <c r="M109">
        <v>0</v>
      </c>
    </row>
    <row r="110" spans="1:13">
      <c r="A110" t="s">
        <v>86</v>
      </c>
      <c r="B110">
        <v>1</v>
      </c>
      <c r="C110" t="s">
        <v>229</v>
      </c>
      <c r="D110">
        <v>20</v>
      </c>
      <c r="E110">
        <v>1</v>
      </c>
      <c r="F110">
        <v>1</v>
      </c>
      <c r="G110">
        <v>1</v>
      </c>
      <c r="H110">
        <v>3</v>
      </c>
      <c r="I110">
        <v>1</v>
      </c>
      <c r="J110">
        <v>1</v>
      </c>
      <c r="K110">
        <v>3</v>
      </c>
      <c r="L110">
        <v>1</v>
      </c>
      <c r="M110">
        <v>1</v>
      </c>
    </row>
    <row r="111" spans="1:13">
      <c r="A111" t="s">
        <v>87</v>
      </c>
      <c r="B111">
        <v>4</v>
      </c>
      <c r="C111" t="s">
        <v>229</v>
      </c>
      <c r="D111">
        <v>250</v>
      </c>
      <c r="E111">
        <v>10</v>
      </c>
      <c r="F111">
        <v>3</v>
      </c>
      <c r="G111">
        <v>5</v>
      </c>
      <c r="H111">
        <v>55</v>
      </c>
      <c r="I111">
        <v>10</v>
      </c>
      <c r="J111">
        <v>1</v>
      </c>
      <c r="K111">
        <v>15</v>
      </c>
      <c r="L111">
        <v>15</v>
      </c>
      <c r="M111">
        <v>0</v>
      </c>
    </row>
    <row r="112" spans="1:13">
      <c r="A112" t="s">
        <v>88</v>
      </c>
      <c r="B112">
        <v>4</v>
      </c>
      <c r="C112" t="s">
        <v>229</v>
      </c>
      <c r="D112">
        <v>285</v>
      </c>
      <c r="E112">
        <v>14</v>
      </c>
      <c r="F112">
        <v>1</v>
      </c>
      <c r="G112">
        <v>1</v>
      </c>
      <c r="H112">
        <v>60</v>
      </c>
      <c r="I112">
        <v>1</v>
      </c>
      <c r="J112">
        <v>1</v>
      </c>
      <c r="K112">
        <v>29</v>
      </c>
      <c r="L112">
        <v>14</v>
      </c>
      <c r="M112">
        <v>1</v>
      </c>
    </row>
    <row r="113" spans="1:13">
      <c r="A113" t="s">
        <v>89</v>
      </c>
      <c r="B113">
        <v>3</v>
      </c>
      <c r="C113" t="s">
        <v>229</v>
      </c>
      <c r="D113">
        <v>115</v>
      </c>
      <c r="E113">
        <v>5</v>
      </c>
      <c r="F113">
        <v>9</v>
      </c>
      <c r="G113">
        <v>0</v>
      </c>
      <c r="H113">
        <v>49</v>
      </c>
      <c r="I113">
        <v>11</v>
      </c>
      <c r="J113">
        <v>1</v>
      </c>
      <c r="K113">
        <v>13</v>
      </c>
      <c r="L113">
        <v>1</v>
      </c>
      <c r="M113">
        <v>0</v>
      </c>
    </row>
    <row r="114" spans="1:13">
      <c r="A114" t="s">
        <v>90</v>
      </c>
      <c r="B114">
        <v>3</v>
      </c>
      <c r="C114" t="s">
        <v>229</v>
      </c>
      <c r="D114">
        <v>74</v>
      </c>
      <c r="E114">
        <v>5</v>
      </c>
      <c r="F114">
        <v>0</v>
      </c>
      <c r="G114">
        <v>0</v>
      </c>
      <c r="H114">
        <v>54</v>
      </c>
      <c r="I114">
        <v>2</v>
      </c>
      <c r="J114">
        <v>1</v>
      </c>
      <c r="K114">
        <v>3</v>
      </c>
      <c r="L114">
        <v>115</v>
      </c>
      <c r="M114">
        <v>1</v>
      </c>
    </row>
    <row r="115" spans="1:13">
      <c r="A115" t="s">
        <v>91</v>
      </c>
      <c r="B115">
        <v>2</v>
      </c>
      <c r="C115" t="s">
        <v>229</v>
      </c>
      <c r="D115">
        <v>45</v>
      </c>
      <c r="E115">
        <v>2</v>
      </c>
      <c r="F115">
        <v>1</v>
      </c>
      <c r="G115">
        <v>1</v>
      </c>
      <c r="H115">
        <v>10</v>
      </c>
      <c r="I115">
        <v>1</v>
      </c>
      <c r="J115">
        <v>1</v>
      </c>
      <c r="K115">
        <v>3</v>
      </c>
      <c r="L115">
        <v>0</v>
      </c>
      <c r="M115">
        <v>0</v>
      </c>
    </row>
    <row r="116" spans="1:13">
      <c r="A116" t="s">
        <v>92</v>
      </c>
      <c r="B116">
        <v>3</v>
      </c>
      <c r="C116" t="s">
        <v>229</v>
      </c>
      <c r="D116">
        <v>120</v>
      </c>
      <c r="E116">
        <v>5</v>
      </c>
      <c r="F116">
        <v>1</v>
      </c>
      <c r="G116">
        <v>1</v>
      </c>
      <c r="H116">
        <v>50</v>
      </c>
      <c r="I116">
        <v>5</v>
      </c>
      <c r="J116">
        <v>1</v>
      </c>
      <c r="K116">
        <v>20</v>
      </c>
      <c r="L116">
        <v>5</v>
      </c>
      <c r="M116">
        <v>1</v>
      </c>
    </row>
    <row r="117" spans="1:13">
      <c r="A117" t="s">
        <v>93</v>
      </c>
      <c r="B117">
        <v>2</v>
      </c>
      <c r="C117" t="s">
        <v>229</v>
      </c>
      <c r="D117">
        <v>69</v>
      </c>
      <c r="E117">
        <v>2</v>
      </c>
      <c r="F117">
        <v>0</v>
      </c>
      <c r="G117">
        <v>0</v>
      </c>
      <c r="H117">
        <v>13</v>
      </c>
      <c r="I117">
        <v>0</v>
      </c>
      <c r="J117">
        <v>1</v>
      </c>
      <c r="K117">
        <v>2</v>
      </c>
      <c r="L117">
        <v>2</v>
      </c>
      <c r="M117">
        <v>0</v>
      </c>
    </row>
    <row r="118" spans="1:13">
      <c r="A118" t="s">
        <v>94</v>
      </c>
      <c r="B118">
        <v>6</v>
      </c>
      <c r="C118" t="s">
        <v>229</v>
      </c>
      <c r="D118">
        <v>840</v>
      </c>
      <c r="E118">
        <v>25</v>
      </c>
      <c r="F118">
        <v>40</v>
      </c>
      <c r="G118">
        <v>40</v>
      </c>
      <c r="H118">
        <v>350</v>
      </c>
      <c r="I118">
        <v>90</v>
      </c>
      <c r="J118">
        <v>7</v>
      </c>
      <c r="K118">
        <v>80</v>
      </c>
      <c r="L118">
        <v>15</v>
      </c>
      <c r="M118">
        <v>25</v>
      </c>
    </row>
    <row r="119" spans="1:13">
      <c r="A119" t="s">
        <v>95</v>
      </c>
      <c r="B119">
        <v>4</v>
      </c>
      <c r="C119" t="s">
        <v>229</v>
      </c>
      <c r="D119">
        <v>147</v>
      </c>
      <c r="E119">
        <v>11</v>
      </c>
      <c r="F119">
        <v>12</v>
      </c>
      <c r="G119">
        <v>12</v>
      </c>
      <c r="H119">
        <v>49</v>
      </c>
      <c r="I119">
        <v>24</v>
      </c>
      <c r="J119">
        <v>2</v>
      </c>
      <c r="K119">
        <v>24</v>
      </c>
      <c r="L119">
        <v>12</v>
      </c>
      <c r="M119">
        <v>2</v>
      </c>
    </row>
    <row r="120" spans="1:13">
      <c r="A120" t="s">
        <v>96</v>
      </c>
      <c r="B120">
        <v>6</v>
      </c>
      <c r="C120" t="s">
        <v>229</v>
      </c>
      <c r="D120">
        <v>515</v>
      </c>
      <c r="E120">
        <v>30</v>
      </c>
      <c r="F120">
        <v>35</v>
      </c>
      <c r="G120">
        <v>28</v>
      </c>
      <c r="H120">
        <v>515</v>
      </c>
      <c r="I120">
        <v>90</v>
      </c>
      <c r="J120">
        <v>40</v>
      </c>
      <c r="K120">
        <v>125</v>
      </c>
      <c r="L120">
        <v>27</v>
      </c>
      <c r="M120">
        <v>21</v>
      </c>
    </row>
    <row r="121" spans="1:13">
      <c r="A121" t="s">
        <v>97</v>
      </c>
      <c r="B121">
        <v>5</v>
      </c>
      <c r="C121" t="s">
        <v>229</v>
      </c>
      <c r="D121">
        <v>150</v>
      </c>
      <c r="E121">
        <v>15</v>
      </c>
      <c r="F121">
        <v>2</v>
      </c>
      <c r="G121">
        <v>2</v>
      </c>
      <c r="H121">
        <v>121</v>
      </c>
      <c r="I121">
        <v>17</v>
      </c>
      <c r="J121">
        <v>12</v>
      </c>
      <c r="K121">
        <v>24</v>
      </c>
      <c r="L121">
        <v>25</v>
      </c>
      <c r="M121">
        <v>5</v>
      </c>
    </row>
    <row r="122" spans="1:13">
      <c r="A122" t="s">
        <v>98</v>
      </c>
      <c r="B122">
        <v>6</v>
      </c>
      <c r="C122" t="s">
        <v>229</v>
      </c>
      <c r="D122">
        <v>250</v>
      </c>
      <c r="E122">
        <v>38</v>
      </c>
      <c r="F122">
        <v>12</v>
      </c>
      <c r="G122">
        <v>24</v>
      </c>
      <c r="H122">
        <v>234</v>
      </c>
      <c r="I122">
        <v>42</v>
      </c>
      <c r="J122">
        <v>10</v>
      </c>
      <c r="K122">
        <v>46</v>
      </c>
      <c r="L122">
        <v>18</v>
      </c>
      <c r="M122">
        <v>10</v>
      </c>
    </row>
    <row r="123" spans="1:13">
      <c r="A123" t="s">
        <v>99</v>
      </c>
      <c r="B123">
        <v>5</v>
      </c>
      <c r="C123" t="s">
        <v>229</v>
      </c>
      <c r="D123">
        <v>552</v>
      </c>
      <c r="E123">
        <v>36</v>
      </c>
      <c r="F123">
        <v>42</v>
      </c>
      <c r="G123">
        <v>6</v>
      </c>
      <c r="H123">
        <v>115</v>
      </c>
      <c r="I123">
        <v>13</v>
      </c>
      <c r="J123">
        <v>2</v>
      </c>
      <c r="K123">
        <v>32</v>
      </c>
      <c r="L123">
        <v>10</v>
      </c>
      <c r="M123">
        <v>3</v>
      </c>
    </row>
    <row r="124" spans="1:13">
      <c r="A124" t="s">
        <v>100</v>
      </c>
      <c r="B124">
        <v>3</v>
      </c>
      <c r="C124" t="s">
        <v>229</v>
      </c>
      <c r="D124">
        <v>140</v>
      </c>
      <c r="E124">
        <v>2</v>
      </c>
      <c r="F124">
        <v>3</v>
      </c>
      <c r="G124">
        <v>3</v>
      </c>
      <c r="H124">
        <v>8</v>
      </c>
      <c r="I124">
        <v>3</v>
      </c>
      <c r="J124">
        <v>2</v>
      </c>
      <c r="K124">
        <v>6</v>
      </c>
      <c r="L124">
        <v>2</v>
      </c>
      <c r="M124">
        <v>1</v>
      </c>
    </row>
    <row r="125" spans="1:13">
      <c r="A125" t="s">
        <v>101</v>
      </c>
      <c r="B125">
        <v>3</v>
      </c>
      <c r="C125" t="s">
        <v>229</v>
      </c>
      <c r="D125">
        <v>101</v>
      </c>
      <c r="E125">
        <v>5</v>
      </c>
      <c r="F125">
        <v>3</v>
      </c>
      <c r="G125">
        <v>3</v>
      </c>
      <c r="H125">
        <v>42</v>
      </c>
      <c r="I125">
        <v>4</v>
      </c>
      <c r="J125">
        <v>1</v>
      </c>
      <c r="K125">
        <v>30</v>
      </c>
      <c r="L125">
        <v>7</v>
      </c>
      <c r="M125">
        <v>1</v>
      </c>
    </row>
    <row r="126" spans="1:13">
      <c r="A126" t="s">
        <v>102</v>
      </c>
      <c r="B126">
        <v>4</v>
      </c>
      <c r="C126" t="s">
        <v>229</v>
      </c>
      <c r="D126">
        <v>208</v>
      </c>
      <c r="E126">
        <v>5</v>
      </c>
      <c r="F126">
        <v>2</v>
      </c>
      <c r="G126">
        <v>10</v>
      </c>
      <c r="H126">
        <v>90</v>
      </c>
      <c r="I126">
        <v>2</v>
      </c>
      <c r="J126">
        <v>8</v>
      </c>
      <c r="K126">
        <v>14</v>
      </c>
      <c r="L126">
        <v>1</v>
      </c>
      <c r="M126">
        <v>0</v>
      </c>
    </row>
    <row r="127" spans="1:13">
      <c r="A127" t="s">
        <v>103</v>
      </c>
      <c r="B127">
        <v>4</v>
      </c>
      <c r="C127" t="s">
        <v>229</v>
      </c>
      <c r="D127">
        <v>210</v>
      </c>
      <c r="E127">
        <v>35</v>
      </c>
      <c r="F127">
        <v>20</v>
      </c>
      <c r="G127">
        <v>35</v>
      </c>
      <c r="H127">
        <v>75</v>
      </c>
      <c r="I127">
        <v>35</v>
      </c>
      <c r="J127">
        <v>5</v>
      </c>
      <c r="K127">
        <v>15</v>
      </c>
      <c r="L127">
        <v>0</v>
      </c>
      <c r="M127">
        <v>0</v>
      </c>
    </row>
    <row r="128" spans="1:13">
      <c r="A128" t="s">
        <v>104</v>
      </c>
      <c r="B128">
        <v>3</v>
      </c>
      <c r="C128" t="s">
        <v>229</v>
      </c>
      <c r="D128">
        <v>103</v>
      </c>
      <c r="E128">
        <v>1</v>
      </c>
      <c r="F128">
        <v>0</v>
      </c>
      <c r="G128">
        <v>0</v>
      </c>
      <c r="H128">
        <v>34</v>
      </c>
      <c r="I128">
        <v>0</v>
      </c>
      <c r="J128">
        <v>2</v>
      </c>
      <c r="K128">
        <v>23</v>
      </c>
      <c r="L128">
        <v>3</v>
      </c>
      <c r="M128">
        <v>0</v>
      </c>
    </row>
    <row r="129" spans="1:13">
      <c r="A129" t="s">
        <v>105</v>
      </c>
      <c r="B129">
        <v>4</v>
      </c>
      <c r="C129" t="s">
        <v>229</v>
      </c>
      <c r="D129">
        <v>200</v>
      </c>
      <c r="E129">
        <v>4</v>
      </c>
      <c r="F129">
        <v>10</v>
      </c>
      <c r="G129">
        <v>5</v>
      </c>
      <c r="H129">
        <v>60</v>
      </c>
      <c r="I129">
        <v>15</v>
      </c>
      <c r="J129">
        <v>2</v>
      </c>
      <c r="K129">
        <v>8</v>
      </c>
      <c r="L129">
        <v>20</v>
      </c>
      <c r="M129">
        <v>2</v>
      </c>
    </row>
    <row r="130" spans="1:13">
      <c r="A130" t="s">
        <v>106</v>
      </c>
      <c r="B130">
        <v>2</v>
      </c>
      <c r="C130" t="s">
        <v>229</v>
      </c>
      <c r="D130">
        <v>40</v>
      </c>
      <c r="E130">
        <v>1</v>
      </c>
      <c r="F130">
        <v>1</v>
      </c>
      <c r="G130">
        <v>1</v>
      </c>
      <c r="H130">
        <v>40</v>
      </c>
      <c r="I130">
        <v>2</v>
      </c>
      <c r="J130">
        <v>1</v>
      </c>
      <c r="K130">
        <v>5</v>
      </c>
      <c r="L130">
        <v>1</v>
      </c>
      <c r="M130">
        <v>1</v>
      </c>
    </row>
    <row r="131" spans="1:13">
      <c r="A131" t="s">
        <v>107</v>
      </c>
      <c r="B131">
        <v>2</v>
      </c>
      <c r="C131" t="s">
        <v>229</v>
      </c>
      <c r="D131">
        <v>50</v>
      </c>
      <c r="E131">
        <v>1</v>
      </c>
      <c r="F131">
        <v>0</v>
      </c>
      <c r="G131">
        <v>0</v>
      </c>
      <c r="H131">
        <v>12</v>
      </c>
      <c r="I131">
        <v>0</v>
      </c>
      <c r="J131">
        <v>0</v>
      </c>
      <c r="K131">
        <v>4</v>
      </c>
      <c r="L131">
        <v>0</v>
      </c>
      <c r="M131">
        <v>0</v>
      </c>
    </row>
    <row r="132" spans="1:13">
      <c r="A132" t="s">
        <v>108</v>
      </c>
      <c r="B132">
        <v>2</v>
      </c>
      <c r="C132" t="s">
        <v>229</v>
      </c>
      <c r="D132">
        <v>16</v>
      </c>
      <c r="E132">
        <v>1</v>
      </c>
      <c r="F132">
        <v>0</v>
      </c>
      <c r="G132">
        <v>0</v>
      </c>
      <c r="H132">
        <v>15</v>
      </c>
      <c r="I132">
        <v>0</v>
      </c>
      <c r="J132">
        <v>0</v>
      </c>
      <c r="K132">
        <v>0</v>
      </c>
      <c r="L132">
        <v>0</v>
      </c>
      <c r="M132">
        <v>0</v>
      </c>
    </row>
    <row r="133" spans="1:13">
      <c r="A133" t="s">
        <v>109</v>
      </c>
      <c r="B133">
        <v>1</v>
      </c>
      <c r="C133" t="s">
        <v>229</v>
      </c>
      <c r="D133">
        <v>4</v>
      </c>
      <c r="E133">
        <v>0</v>
      </c>
      <c r="F133">
        <v>0</v>
      </c>
      <c r="G133">
        <v>0</v>
      </c>
      <c r="H133">
        <v>5</v>
      </c>
      <c r="I133">
        <v>0</v>
      </c>
      <c r="J133">
        <v>0</v>
      </c>
      <c r="K133">
        <v>2</v>
      </c>
      <c r="L133">
        <v>0</v>
      </c>
      <c r="M133">
        <v>0</v>
      </c>
    </row>
    <row r="134" spans="1:13">
      <c r="A134" t="s">
        <v>110</v>
      </c>
      <c r="B134">
        <v>5</v>
      </c>
      <c r="C134" t="s">
        <v>229</v>
      </c>
      <c r="D134">
        <v>439</v>
      </c>
      <c r="E134">
        <v>2</v>
      </c>
      <c r="F134">
        <v>0</v>
      </c>
      <c r="G134">
        <v>5</v>
      </c>
      <c r="H134">
        <v>96</v>
      </c>
      <c r="I134">
        <v>55</v>
      </c>
      <c r="J134">
        <v>10</v>
      </c>
      <c r="K134">
        <v>27</v>
      </c>
      <c r="L134">
        <v>14</v>
      </c>
      <c r="M134">
        <v>5</v>
      </c>
    </row>
    <row r="135" spans="1:13">
      <c r="A135" t="s">
        <v>111</v>
      </c>
      <c r="B135">
        <v>2</v>
      </c>
      <c r="C135" t="s">
        <v>229</v>
      </c>
      <c r="D135">
        <v>5</v>
      </c>
      <c r="E135">
        <v>0</v>
      </c>
      <c r="F135">
        <v>0</v>
      </c>
      <c r="G135">
        <v>0</v>
      </c>
      <c r="H135">
        <v>5</v>
      </c>
      <c r="I135">
        <v>0</v>
      </c>
      <c r="J135">
        <v>0</v>
      </c>
      <c r="K135">
        <v>0</v>
      </c>
      <c r="L135">
        <v>0</v>
      </c>
      <c r="M135">
        <v>0</v>
      </c>
    </row>
    <row r="136" spans="1:13">
      <c r="A136" t="s">
        <v>112</v>
      </c>
      <c r="B136">
        <v>2</v>
      </c>
      <c r="C136" t="s">
        <v>229</v>
      </c>
      <c r="D136">
        <v>72</v>
      </c>
      <c r="E136">
        <v>2</v>
      </c>
      <c r="F136">
        <v>2</v>
      </c>
      <c r="G136">
        <v>3</v>
      </c>
      <c r="H136">
        <v>45</v>
      </c>
      <c r="I136">
        <v>2</v>
      </c>
      <c r="J136">
        <v>2</v>
      </c>
      <c r="K136">
        <v>5</v>
      </c>
      <c r="L136">
        <v>7</v>
      </c>
      <c r="M136">
        <v>0</v>
      </c>
    </row>
    <row r="137" spans="1:13">
      <c r="A137" t="s">
        <v>113</v>
      </c>
      <c r="B137">
        <v>2</v>
      </c>
      <c r="C137" t="s">
        <v>229</v>
      </c>
      <c r="D137">
        <v>12</v>
      </c>
      <c r="E137">
        <v>2</v>
      </c>
      <c r="F137">
        <v>2</v>
      </c>
      <c r="G137">
        <v>2</v>
      </c>
      <c r="H137">
        <v>4</v>
      </c>
      <c r="I137">
        <v>2</v>
      </c>
      <c r="J137">
        <v>5</v>
      </c>
      <c r="K137">
        <v>1</v>
      </c>
      <c r="L137">
        <v>1</v>
      </c>
      <c r="M137">
        <v>0</v>
      </c>
    </row>
    <row r="139" spans="1:13">
      <c r="D139" t="s">
        <v>231</v>
      </c>
      <c r="E139" t="s">
        <v>232</v>
      </c>
      <c r="F139" t="s">
        <v>233</v>
      </c>
      <c r="G139" t="s">
        <v>234</v>
      </c>
      <c r="H139" t="s">
        <v>235</v>
      </c>
      <c r="I139" t="s">
        <v>236</v>
      </c>
      <c r="J139" t="s">
        <v>38</v>
      </c>
      <c r="K139" t="s">
        <v>237</v>
      </c>
      <c r="L139" t="s">
        <v>238</v>
      </c>
      <c r="M139" t="s">
        <v>239</v>
      </c>
    </row>
    <row r="140" spans="1:13">
      <c r="A140" t="s">
        <v>48</v>
      </c>
      <c r="B140">
        <v>4</v>
      </c>
      <c r="C140" t="s">
        <v>230</v>
      </c>
      <c r="D140">
        <v>1800</v>
      </c>
      <c r="E140">
        <v>580</v>
      </c>
      <c r="F140">
        <v>700</v>
      </c>
      <c r="G140">
        <v>700</v>
      </c>
      <c r="H140">
        <v>1200</v>
      </c>
      <c r="I140">
        <v>2200</v>
      </c>
      <c r="J140">
        <v>1500</v>
      </c>
      <c r="K140">
        <v>4800</v>
      </c>
      <c r="L140">
        <v>300</v>
      </c>
      <c r="M140">
        <v>0</v>
      </c>
    </row>
    <row r="141" spans="1:13">
      <c r="A141" t="s">
        <v>49</v>
      </c>
      <c r="B141">
        <v>2</v>
      </c>
      <c r="C141" t="s">
        <v>230</v>
      </c>
      <c r="D141">
        <v>200</v>
      </c>
      <c r="E141">
        <v>234</v>
      </c>
      <c r="F141">
        <v>39</v>
      </c>
      <c r="G141">
        <v>172</v>
      </c>
      <c r="H141">
        <v>6</v>
      </c>
      <c r="I141">
        <v>0</v>
      </c>
      <c r="J141">
        <v>6</v>
      </c>
      <c r="K141">
        <v>214</v>
      </c>
      <c r="L141">
        <v>0</v>
      </c>
      <c r="M141">
        <v>0</v>
      </c>
    </row>
    <row r="142" spans="1:13">
      <c r="A142" t="s">
        <v>50</v>
      </c>
      <c r="B142">
        <v>3</v>
      </c>
      <c r="C142" t="s">
        <v>230</v>
      </c>
      <c r="D142">
        <v>1989</v>
      </c>
      <c r="E142">
        <v>949</v>
      </c>
      <c r="F142">
        <v>914</v>
      </c>
      <c r="G142">
        <v>508</v>
      </c>
      <c r="H142">
        <v>884</v>
      </c>
      <c r="I142">
        <v>862</v>
      </c>
      <c r="J142">
        <v>28</v>
      </c>
      <c r="K142">
        <v>2960</v>
      </c>
      <c r="L142">
        <v>2721</v>
      </c>
      <c r="M142">
        <v>0</v>
      </c>
    </row>
    <row r="143" spans="1:13">
      <c r="A143" t="s">
        <v>51</v>
      </c>
      <c r="B143">
        <v>2</v>
      </c>
      <c r="C143" t="s">
        <v>230</v>
      </c>
      <c r="D143">
        <v>125</v>
      </c>
      <c r="E143">
        <v>110</v>
      </c>
      <c r="F143">
        <v>12</v>
      </c>
      <c r="G143">
        <v>75</v>
      </c>
      <c r="H143">
        <v>45</v>
      </c>
      <c r="I143">
        <v>65</v>
      </c>
      <c r="J143">
        <v>8</v>
      </c>
      <c r="K143">
        <v>250</v>
      </c>
      <c r="L143">
        <v>2</v>
      </c>
      <c r="M143">
        <v>0</v>
      </c>
    </row>
    <row r="144" spans="1:13">
      <c r="A144" t="s">
        <v>52</v>
      </c>
      <c r="B144">
        <v>5</v>
      </c>
      <c r="C144" t="s">
        <v>230</v>
      </c>
      <c r="D144">
        <v>8200</v>
      </c>
      <c r="E144">
        <v>2100</v>
      </c>
      <c r="F144">
        <v>2600</v>
      </c>
      <c r="G144">
        <v>2000</v>
      </c>
      <c r="H144">
        <v>6000</v>
      </c>
      <c r="I144">
        <v>3800</v>
      </c>
      <c r="J144">
        <v>2500</v>
      </c>
      <c r="K144">
        <v>8500</v>
      </c>
      <c r="L144">
        <v>800</v>
      </c>
      <c r="M144">
        <v>0</v>
      </c>
    </row>
    <row r="145" spans="1:13">
      <c r="A145" t="s">
        <v>53</v>
      </c>
      <c r="B145">
        <v>6</v>
      </c>
      <c r="C145" t="s">
        <v>230</v>
      </c>
      <c r="D145">
        <v>14280</v>
      </c>
      <c r="E145">
        <v>2400</v>
      </c>
      <c r="F145">
        <v>2160</v>
      </c>
      <c r="G145">
        <v>1320</v>
      </c>
      <c r="H145">
        <v>44160</v>
      </c>
      <c r="I145">
        <v>25080</v>
      </c>
      <c r="J145">
        <v>480</v>
      </c>
      <c r="K145">
        <v>28320</v>
      </c>
      <c r="L145">
        <v>4920</v>
      </c>
      <c r="M145">
        <v>0</v>
      </c>
    </row>
    <row r="146" spans="1:13">
      <c r="A146" t="s">
        <v>54</v>
      </c>
      <c r="B146">
        <v>1</v>
      </c>
      <c r="C146" t="s">
        <v>230</v>
      </c>
      <c r="D146">
        <v>150</v>
      </c>
      <c r="E146">
        <v>26</v>
      </c>
      <c r="F146">
        <v>10</v>
      </c>
      <c r="G146">
        <v>10</v>
      </c>
      <c r="H146">
        <v>15</v>
      </c>
      <c r="I146">
        <v>20</v>
      </c>
      <c r="J146">
        <v>4</v>
      </c>
      <c r="K146">
        <v>157</v>
      </c>
      <c r="L146">
        <v>64</v>
      </c>
      <c r="M146">
        <v>0</v>
      </c>
    </row>
    <row r="147" spans="1:13">
      <c r="A147" t="s">
        <v>55</v>
      </c>
      <c r="B147">
        <v>3</v>
      </c>
      <c r="C147" t="s">
        <v>230</v>
      </c>
      <c r="D147">
        <v>1015</v>
      </c>
      <c r="E147">
        <v>450</v>
      </c>
      <c r="F147">
        <v>300</v>
      </c>
      <c r="G147">
        <v>500</v>
      </c>
      <c r="H147">
        <v>1000</v>
      </c>
      <c r="I147">
        <v>600</v>
      </c>
      <c r="J147">
        <v>500</v>
      </c>
      <c r="K147">
        <v>600</v>
      </c>
      <c r="L147">
        <v>0</v>
      </c>
      <c r="M147">
        <v>0</v>
      </c>
    </row>
    <row r="148" spans="1:13">
      <c r="A148" t="s">
        <v>56</v>
      </c>
      <c r="B148">
        <v>3</v>
      </c>
      <c r="C148" t="s">
        <v>230</v>
      </c>
      <c r="D148">
        <v>2100</v>
      </c>
      <c r="E148">
        <v>800</v>
      </c>
      <c r="F148">
        <v>200</v>
      </c>
      <c r="G148">
        <v>500</v>
      </c>
      <c r="H148">
        <v>950</v>
      </c>
      <c r="I148">
        <v>775</v>
      </c>
      <c r="J148">
        <v>800</v>
      </c>
      <c r="K148">
        <v>1800</v>
      </c>
      <c r="L148">
        <v>2100</v>
      </c>
      <c r="M148">
        <v>0</v>
      </c>
    </row>
    <row r="149" spans="1:13">
      <c r="A149" t="s">
        <v>57</v>
      </c>
      <c r="B149">
        <v>3</v>
      </c>
      <c r="C149" t="s">
        <v>230</v>
      </c>
      <c r="D149">
        <v>889</v>
      </c>
      <c r="E149">
        <v>193</v>
      </c>
      <c r="F149">
        <v>196</v>
      </c>
      <c r="G149">
        <v>151</v>
      </c>
      <c r="H149">
        <v>890</v>
      </c>
      <c r="I149">
        <v>602</v>
      </c>
      <c r="J149">
        <v>39</v>
      </c>
      <c r="K149">
        <v>2107</v>
      </c>
      <c r="L149">
        <v>1071</v>
      </c>
      <c r="M149">
        <v>0</v>
      </c>
    </row>
    <row r="150" spans="1:13">
      <c r="A150" t="s">
        <v>58</v>
      </c>
      <c r="B150">
        <v>4</v>
      </c>
      <c r="C150" t="s">
        <v>230</v>
      </c>
      <c r="D150">
        <v>1850</v>
      </c>
      <c r="E150">
        <v>1700</v>
      </c>
      <c r="F150">
        <v>275</v>
      </c>
      <c r="G150">
        <v>1400</v>
      </c>
      <c r="H150">
        <v>1900</v>
      </c>
      <c r="I150">
        <v>1275</v>
      </c>
      <c r="J150">
        <v>1170</v>
      </c>
      <c r="K150">
        <v>2900</v>
      </c>
      <c r="L150">
        <v>605</v>
      </c>
      <c r="M150">
        <v>0</v>
      </c>
    </row>
    <row r="151" spans="1:13">
      <c r="A151" t="s">
        <v>59</v>
      </c>
      <c r="B151">
        <v>2</v>
      </c>
      <c r="C151" t="s">
        <v>230</v>
      </c>
      <c r="D151">
        <v>800</v>
      </c>
      <c r="E151">
        <v>300</v>
      </c>
      <c r="F151">
        <v>150</v>
      </c>
      <c r="G151">
        <v>530</v>
      </c>
      <c r="H151">
        <v>100</v>
      </c>
      <c r="I151">
        <v>360</v>
      </c>
      <c r="J151">
        <v>80</v>
      </c>
      <c r="K151">
        <v>1000</v>
      </c>
      <c r="L151">
        <v>100</v>
      </c>
      <c r="M151">
        <v>0</v>
      </c>
    </row>
    <row r="152" spans="1:13">
      <c r="A152" t="s">
        <v>60</v>
      </c>
      <c r="B152">
        <v>6</v>
      </c>
      <c r="C152" t="s">
        <v>230</v>
      </c>
      <c r="D152">
        <v>27000</v>
      </c>
      <c r="E152">
        <v>12600</v>
      </c>
      <c r="F152">
        <v>4900</v>
      </c>
      <c r="G152">
        <v>44200</v>
      </c>
      <c r="H152">
        <v>30100</v>
      </c>
      <c r="I152">
        <v>25000</v>
      </c>
      <c r="J152">
        <v>45000</v>
      </c>
      <c r="K152">
        <v>25800</v>
      </c>
      <c r="L152">
        <v>10000</v>
      </c>
      <c r="M152">
        <v>0</v>
      </c>
    </row>
    <row r="153" spans="1:13">
      <c r="A153" t="s">
        <v>61</v>
      </c>
      <c r="B153">
        <v>2</v>
      </c>
      <c r="C153" t="s">
        <v>230</v>
      </c>
      <c r="D153">
        <v>300</v>
      </c>
      <c r="E153">
        <v>45</v>
      </c>
      <c r="F153">
        <v>80</v>
      </c>
      <c r="G153">
        <v>25</v>
      </c>
      <c r="H153">
        <v>25</v>
      </c>
      <c r="I153">
        <v>1</v>
      </c>
      <c r="J153">
        <v>1</v>
      </c>
      <c r="K153">
        <v>90</v>
      </c>
      <c r="L153">
        <v>100</v>
      </c>
      <c r="M153">
        <v>0</v>
      </c>
    </row>
    <row r="154" spans="1:13">
      <c r="A154" t="s">
        <v>62</v>
      </c>
      <c r="B154">
        <v>1</v>
      </c>
      <c r="C154" t="s">
        <v>230</v>
      </c>
      <c r="D154">
        <v>177</v>
      </c>
      <c r="E154">
        <v>33</v>
      </c>
      <c r="F154">
        <v>4</v>
      </c>
      <c r="G154">
        <v>32</v>
      </c>
      <c r="H154">
        <v>0</v>
      </c>
      <c r="I154">
        <v>0</v>
      </c>
      <c r="J154">
        <v>0</v>
      </c>
      <c r="K154">
        <v>18</v>
      </c>
      <c r="L154">
        <v>0</v>
      </c>
      <c r="M154">
        <v>0</v>
      </c>
    </row>
    <row r="155" spans="1:13">
      <c r="A155" t="s">
        <v>63</v>
      </c>
      <c r="B155">
        <v>5</v>
      </c>
      <c r="C155" t="s">
        <v>230</v>
      </c>
      <c r="D155">
        <v>10528</v>
      </c>
      <c r="E155">
        <v>2796</v>
      </c>
      <c r="F155">
        <v>2521</v>
      </c>
      <c r="G155">
        <v>1962</v>
      </c>
      <c r="H155">
        <v>2632</v>
      </c>
      <c r="I155">
        <v>2076</v>
      </c>
      <c r="J155">
        <v>455</v>
      </c>
      <c r="K155">
        <v>8995</v>
      </c>
      <c r="L155">
        <v>276</v>
      </c>
      <c r="M155">
        <v>0</v>
      </c>
    </row>
    <row r="156" spans="1:13">
      <c r="A156" t="s">
        <v>64</v>
      </c>
      <c r="B156">
        <v>4</v>
      </c>
      <c r="C156" t="s">
        <v>230</v>
      </c>
      <c r="D156">
        <v>7100</v>
      </c>
      <c r="E156">
        <v>1450</v>
      </c>
      <c r="F156">
        <v>4800</v>
      </c>
      <c r="G156">
        <v>350</v>
      </c>
      <c r="H156">
        <v>1450</v>
      </c>
      <c r="I156">
        <v>1200</v>
      </c>
      <c r="J156">
        <v>2300</v>
      </c>
      <c r="K156">
        <v>2100</v>
      </c>
      <c r="L156">
        <v>4000</v>
      </c>
      <c r="M156">
        <v>0</v>
      </c>
    </row>
    <row r="157" spans="1:13">
      <c r="A157" t="s">
        <v>65</v>
      </c>
      <c r="B157">
        <v>2</v>
      </c>
      <c r="C157" t="s">
        <v>230</v>
      </c>
      <c r="D157">
        <v>400</v>
      </c>
      <c r="E157">
        <v>300</v>
      </c>
      <c r="F157">
        <v>80</v>
      </c>
      <c r="G157">
        <v>100</v>
      </c>
      <c r="H157">
        <v>750</v>
      </c>
      <c r="I157">
        <v>360</v>
      </c>
      <c r="J157">
        <v>180</v>
      </c>
      <c r="K157">
        <v>1000</v>
      </c>
      <c r="L157">
        <v>200</v>
      </c>
      <c r="M157">
        <v>0</v>
      </c>
    </row>
    <row r="158" spans="1:13">
      <c r="A158" t="s">
        <v>66</v>
      </c>
      <c r="B158">
        <v>1</v>
      </c>
      <c r="C158" t="s">
        <v>230</v>
      </c>
      <c r="D158">
        <v>189</v>
      </c>
      <c r="E158">
        <v>158</v>
      </c>
      <c r="F158">
        <v>21</v>
      </c>
      <c r="G158">
        <v>51</v>
      </c>
      <c r="H158">
        <v>54</v>
      </c>
      <c r="I158">
        <v>1</v>
      </c>
      <c r="J158">
        <v>6</v>
      </c>
      <c r="K158">
        <v>113</v>
      </c>
      <c r="L158">
        <v>3</v>
      </c>
      <c r="M158">
        <v>0</v>
      </c>
    </row>
    <row r="159" spans="1:13">
      <c r="A159" t="s">
        <v>67</v>
      </c>
      <c r="B159">
        <v>2</v>
      </c>
      <c r="C159" t="s">
        <v>230</v>
      </c>
      <c r="D159">
        <v>519</v>
      </c>
      <c r="E159">
        <v>400</v>
      </c>
      <c r="F159">
        <v>41</v>
      </c>
      <c r="G159">
        <v>0</v>
      </c>
      <c r="H159">
        <v>188</v>
      </c>
      <c r="I159">
        <v>8</v>
      </c>
      <c r="J159">
        <v>125</v>
      </c>
      <c r="K159">
        <v>169</v>
      </c>
      <c r="L159">
        <v>0</v>
      </c>
      <c r="M159">
        <v>0</v>
      </c>
    </row>
    <row r="160" spans="1:13">
      <c r="A160" t="s">
        <v>68</v>
      </c>
      <c r="B160">
        <v>1</v>
      </c>
      <c r="C160" t="s">
        <v>230</v>
      </c>
      <c r="D160">
        <v>98</v>
      </c>
      <c r="E160">
        <v>37</v>
      </c>
      <c r="F160">
        <v>16</v>
      </c>
      <c r="G160">
        <v>80</v>
      </c>
      <c r="H160">
        <v>9</v>
      </c>
      <c r="I160">
        <v>4</v>
      </c>
      <c r="J160">
        <v>4</v>
      </c>
      <c r="K160">
        <v>229</v>
      </c>
      <c r="L160">
        <v>5</v>
      </c>
      <c r="M160">
        <v>0</v>
      </c>
    </row>
    <row r="161" spans="1:13">
      <c r="A161" t="s">
        <v>69</v>
      </c>
      <c r="B161">
        <v>1</v>
      </c>
      <c r="C161" t="s">
        <v>230</v>
      </c>
      <c r="D161">
        <v>91</v>
      </c>
      <c r="E161">
        <v>18</v>
      </c>
      <c r="F161">
        <v>0</v>
      </c>
      <c r="G161">
        <v>9</v>
      </c>
      <c r="H161">
        <v>24</v>
      </c>
      <c r="I161">
        <v>6</v>
      </c>
      <c r="J161">
        <v>1</v>
      </c>
      <c r="K161">
        <v>63</v>
      </c>
      <c r="L161">
        <v>1</v>
      </c>
      <c r="M161">
        <v>0</v>
      </c>
    </row>
    <row r="162" spans="1:13">
      <c r="A162" t="s">
        <v>70</v>
      </c>
      <c r="B162">
        <v>1</v>
      </c>
      <c r="C162" t="s">
        <v>230</v>
      </c>
      <c r="D162">
        <v>171</v>
      </c>
      <c r="E162">
        <v>35</v>
      </c>
      <c r="F162">
        <v>8</v>
      </c>
      <c r="G162">
        <v>31</v>
      </c>
      <c r="H162">
        <v>42</v>
      </c>
      <c r="I162">
        <v>3</v>
      </c>
      <c r="J162">
        <v>3</v>
      </c>
      <c r="K162">
        <v>140</v>
      </c>
      <c r="L162">
        <v>2</v>
      </c>
      <c r="M162">
        <v>0</v>
      </c>
    </row>
    <row r="163" spans="1:13">
      <c r="A163" t="s">
        <v>71</v>
      </c>
      <c r="B163">
        <v>1</v>
      </c>
      <c r="C163" t="s">
        <v>230</v>
      </c>
      <c r="D163">
        <v>90</v>
      </c>
      <c r="E163">
        <v>2</v>
      </c>
      <c r="F163">
        <v>1</v>
      </c>
      <c r="G163">
        <v>1</v>
      </c>
      <c r="H163">
        <v>42</v>
      </c>
      <c r="I163">
        <v>0</v>
      </c>
      <c r="J163">
        <v>0</v>
      </c>
      <c r="K163">
        <v>167</v>
      </c>
      <c r="L163">
        <v>0</v>
      </c>
      <c r="M163">
        <v>0</v>
      </c>
    </row>
    <row r="164" spans="1:13">
      <c r="A164" t="s">
        <v>126</v>
      </c>
      <c r="B164">
        <v>2</v>
      </c>
      <c r="C164" t="s">
        <v>230</v>
      </c>
      <c r="D164">
        <v>255</v>
      </c>
      <c r="E164">
        <v>31</v>
      </c>
      <c r="F164">
        <v>31</v>
      </c>
      <c r="G164">
        <v>29</v>
      </c>
      <c r="H164">
        <v>60</v>
      </c>
      <c r="I164">
        <v>47</v>
      </c>
      <c r="J164">
        <v>141</v>
      </c>
      <c r="K164">
        <v>494</v>
      </c>
      <c r="L164">
        <v>141</v>
      </c>
      <c r="M164">
        <v>0</v>
      </c>
    </row>
    <row r="165" spans="1:13">
      <c r="A165" t="s">
        <v>72</v>
      </c>
      <c r="B165">
        <v>2</v>
      </c>
      <c r="C165" t="s">
        <v>230</v>
      </c>
      <c r="D165">
        <v>170</v>
      </c>
      <c r="E165">
        <v>200</v>
      </c>
      <c r="F165">
        <v>35</v>
      </c>
      <c r="G165">
        <v>10</v>
      </c>
      <c r="H165">
        <v>60</v>
      </c>
      <c r="I165">
        <v>10</v>
      </c>
      <c r="J165">
        <v>65</v>
      </c>
      <c r="K165">
        <v>210</v>
      </c>
      <c r="L165">
        <v>65</v>
      </c>
      <c r="M165">
        <v>0</v>
      </c>
    </row>
    <row r="166" spans="1:13">
      <c r="A166" t="s">
        <v>73</v>
      </c>
      <c r="B166">
        <v>3</v>
      </c>
      <c r="C166" t="s">
        <v>230</v>
      </c>
      <c r="D166">
        <v>3650</v>
      </c>
      <c r="E166">
        <v>400</v>
      </c>
      <c r="F166">
        <v>400</v>
      </c>
      <c r="G166">
        <v>300</v>
      </c>
      <c r="H166">
        <v>1300</v>
      </c>
      <c r="I166">
        <v>950</v>
      </c>
      <c r="J166">
        <v>800</v>
      </c>
      <c r="K166">
        <v>1200</v>
      </c>
      <c r="L166">
        <v>650</v>
      </c>
      <c r="M166">
        <v>0</v>
      </c>
    </row>
    <row r="167" spans="1:13">
      <c r="A167" t="s">
        <v>74</v>
      </c>
      <c r="B167">
        <v>3</v>
      </c>
      <c r="C167" t="s">
        <v>230</v>
      </c>
      <c r="D167">
        <v>900</v>
      </c>
      <c r="E167">
        <v>1000</v>
      </c>
      <c r="F167">
        <v>1275</v>
      </c>
      <c r="G167">
        <v>900</v>
      </c>
      <c r="H167">
        <v>400</v>
      </c>
      <c r="I167">
        <v>500</v>
      </c>
      <c r="J167">
        <v>180</v>
      </c>
      <c r="K167">
        <v>1500</v>
      </c>
      <c r="L167">
        <v>300</v>
      </c>
      <c r="M167">
        <v>0</v>
      </c>
    </row>
    <row r="168" spans="1:13">
      <c r="A168" t="s">
        <v>75</v>
      </c>
      <c r="B168">
        <v>6</v>
      </c>
      <c r="C168" t="s">
        <v>230</v>
      </c>
      <c r="D168">
        <v>15506</v>
      </c>
      <c r="E168">
        <v>2796</v>
      </c>
      <c r="F168">
        <v>2912</v>
      </c>
      <c r="G168">
        <v>1192</v>
      </c>
      <c r="H168">
        <v>11749</v>
      </c>
      <c r="I168">
        <v>13104</v>
      </c>
      <c r="J168">
        <v>5375</v>
      </c>
      <c r="K168">
        <v>15585</v>
      </c>
      <c r="L168">
        <v>682</v>
      </c>
      <c r="M168">
        <v>0</v>
      </c>
    </row>
    <row r="169" spans="1:13">
      <c r="A169" t="s">
        <v>76</v>
      </c>
      <c r="B169">
        <v>1</v>
      </c>
      <c r="C169" t="s">
        <v>230</v>
      </c>
      <c r="D169">
        <v>250</v>
      </c>
      <c r="E169">
        <v>70</v>
      </c>
      <c r="F169">
        <v>25</v>
      </c>
      <c r="G169">
        <v>43</v>
      </c>
      <c r="H169">
        <v>18</v>
      </c>
      <c r="I169">
        <v>10</v>
      </c>
      <c r="J169">
        <v>5</v>
      </c>
      <c r="K169">
        <v>100</v>
      </c>
      <c r="L169">
        <v>20</v>
      </c>
      <c r="M169">
        <v>0</v>
      </c>
    </row>
    <row r="170" spans="1:13">
      <c r="A170" t="s">
        <v>77</v>
      </c>
      <c r="B170">
        <v>3</v>
      </c>
      <c r="C170" t="s">
        <v>230</v>
      </c>
      <c r="D170">
        <v>1980</v>
      </c>
      <c r="E170">
        <v>456</v>
      </c>
      <c r="F170">
        <v>955</v>
      </c>
      <c r="G170">
        <v>142</v>
      </c>
      <c r="H170">
        <v>641</v>
      </c>
      <c r="I170">
        <v>799</v>
      </c>
      <c r="J170">
        <v>794</v>
      </c>
      <c r="K170">
        <v>1855</v>
      </c>
      <c r="L170">
        <v>929</v>
      </c>
      <c r="M170">
        <v>0</v>
      </c>
    </row>
    <row r="171" spans="1:13">
      <c r="A171" t="s">
        <v>78</v>
      </c>
      <c r="B171">
        <v>2</v>
      </c>
      <c r="C171" t="s">
        <v>230</v>
      </c>
      <c r="D171">
        <v>324</v>
      </c>
      <c r="E171">
        <v>43</v>
      </c>
      <c r="F171">
        <v>13</v>
      </c>
      <c r="G171">
        <v>12</v>
      </c>
      <c r="H171">
        <v>147</v>
      </c>
      <c r="I171">
        <v>148</v>
      </c>
      <c r="J171">
        <v>154</v>
      </c>
      <c r="K171">
        <v>297</v>
      </c>
      <c r="L171">
        <v>70</v>
      </c>
      <c r="M171">
        <v>0</v>
      </c>
    </row>
    <row r="172" spans="1:13">
      <c r="A172" t="s">
        <v>79</v>
      </c>
      <c r="B172">
        <v>1</v>
      </c>
      <c r="C172" t="s">
        <v>230</v>
      </c>
      <c r="D172">
        <v>96</v>
      </c>
      <c r="E172">
        <v>20</v>
      </c>
      <c r="F172">
        <v>4</v>
      </c>
      <c r="G172">
        <v>20</v>
      </c>
      <c r="H172">
        <v>25</v>
      </c>
      <c r="I172">
        <v>80</v>
      </c>
      <c r="J172">
        <v>0</v>
      </c>
      <c r="K172">
        <v>125</v>
      </c>
      <c r="L172">
        <v>6</v>
      </c>
      <c r="M172">
        <v>0</v>
      </c>
    </row>
    <row r="173" spans="1:13">
      <c r="A173" t="s">
        <v>80</v>
      </c>
      <c r="B173">
        <v>1</v>
      </c>
      <c r="C173" t="s">
        <v>230</v>
      </c>
      <c r="D173">
        <v>60</v>
      </c>
      <c r="E173">
        <v>15</v>
      </c>
      <c r="F173">
        <v>4</v>
      </c>
      <c r="G173">
        <v>5</v>
      </c>
      <c r="H173">
        <v>4</v>
      </c>
      <c r="I173">
        <v>18</v>
      </c>
      <c r="J173">
        <v>1</v>
      </c>
      <c r="K173">
        <v>60</v>
      </c>
      <c r="L173">
        <v>1</v>
      </c>
      <c r="M173">
        <v>0</v>
      </c>
    </row>
    <row r="174" spans="1:13">
      <c r="A174" t="s">
        <v>81</v>
      </c>
      <c r="B174">
        <v>4</v>
      </c>
      <c r="C174" t="s">
        <v>230</v>
      </c>
      <c r="D174">
        <v>1250</v>
      </c>
      <c r="E174">
        <v>700</v>
      </c>
      <c r="F174">
        <v>250</v>
      </c>
      <c r="G174">
        <v>360</v>
      </c>
      <c r="H174">
        <v>2130</v>
      </c>
      <c r="I174">
        <v>1700</v>
      </c>
      <c r="J174">
        <v>750</v>
      </c>
      <c r="K174">
        <v>3350</v>
      </c>
      <c r="L174">
        <v>1370</v>
      </c>
      <c r="M174">
        <v>0</v>
      </c>
    </row>
    <row r="175" spans="1:13">
      <c r="A175" t="s">
        <v>82</v>
      </c>
      <c r="B175">
        <v>5</v>
      </c>
      <c r="C175" t="s">
        <v>230</v>
      </c>
      <c r="D175">
        <v>19200</v>
      </c>
      <c r="E175">
        <v>3650</v>
      </c>
      <c r="F175">
        <v>600</v>
      </c>
      <c r="G175">
        <v>2500</v>
      </c>
      <c r="H175">
        <v>4200</v>
      </c>
      <c r="I175">
        <v>4000</v>
      </c>
      <c r="J175">
        <v>4100</v>
      </c>
      <c r="K175">
        <v>7300</v>
      </c>
      <c r="L175">
        <v>2100</v>
      </c>
      <c r="M175">
        <v>0</v>
      </c>
    </row>
    <row r="176" spans="1:13">
      <c r="A176" t="s">
        <v>83</v>
      </c>
      <c r="B176">
        <v>4</v>
      </c>
      <c r="C176" t="s">
        <v>230</v>
      </c>
      <c r="D176">
        <v>745</v>
      </c>
      <c r="E176">
        <v>272</v>
      </c>
      <c r="F176">
        <v>4854</v>
      </c>
      <c r="G176">
        <v>224</v>
      </c>
      <c r="H176">
        <v>1752</v>
      </c>
      <c r="I176">
        <v>2148</v>
      </c>
      <c r="J176">
        <v>1753</v>
      </c>
      <c r="K176">
        <v>4611</v>
      </c>
      <c r="L176">
        <v>2525</v>
      </c>
      <c r="M176">
        <v>0</v>
      </c>
    </row>
    <row r="177" spans="1:13">
      <c r="A177" t="s">
        <v>84</v>
      </c>
      <c r="B177">
        <v>2</v>
      </c>
      <c r="C177" t="s">
        <v>230</v>
      </c>
      <c r="D177">
        <v>575</v>
      </c>
      <c r="E177">
        <v>200</v>
      </c>
      <c r="F177">
        <v>220</v>
      </c>
      <c r="G177">
        <v>60</v>
      </c>
      <c r="H177">
        <v>200</v>
      </c>
      <c r="I177">
        <v>250</v>
      </c>
      <c r="J177">
        <v>65</v>
      </c>
      <c r="K177">
        <v>575</v>
      </c>
      <c r="L177">
        <v>100</v>
      </c>
      <c r="M177">
        <v>0</v>
      </c>
    </row>
    <row r="178" spans="1:13">
      <c r="A178" t="s">
        <v>85</v>
      </c>
      <c r="B178">
        <v>1</v>
      </c>
      <c r="C178" t="s">
        <v>230</v>
      </c>
      <c r="D178">
        <v>136</v>
      </c>
      <c r="E178">
        <v>28</v>
      </c>
      <c r="F178">
        <v>10</v>
      </c>
      <c r="G178">
        <v>18</v>
      </c>
      <c r="H178">
        <v>6</v>
      </c>
      <c r="I178">
        <v>4</v>
      </c>
      <c r="J178">
        <v>22</v>
      </c>
      <c r="K178">
        <v>51</v>
      </c>
      <c r="L178">
        <v>0</v>
      </c>
      <c r="M178">
        <v>0</v>
      </c>
    </row>
    <row r="179" spans="1:13">
      <c r="A179" t="s">
        <v>86</v>
      </c>
      <c r="B179">
        <v>1</v>
      </c>
      <c r="C179" t="s">
        <v>230</v>
      </c>
      <c r="D179">
        <v>300</v>
      </c>
      <c r="E179">
        <v>45</v>
      </c>
      <c r="F179">
        <v>25</v>
      </c>
      <c r="G179">
        <v>45</v>
      </c>
      <c r="H179">
        <v>7</v>
      </c>
      <c r="I179">
        <v>3</v>
      </c>
      <c r="J179">
        <v>1</v>
      </c>
      <c r="K179">
        <v>190</v>
      </c>
      <c r="L179">
        <v>3</v>
      </c>
      <c r="M179">
        <v>0</v>
      </c>
    </row>
    <row r="180" spans="1:13">
      <c r="A180" t="s">
        <v>87</v>
      </c>
      <c r="B180">
        <v>4</v>
      </c>
      <c r="C180" t="s">
        <v>230</v>
      </c>
      <c r="D180">
        <v>4400</v>
      </c>
      <c r="E180">
        <v>750</v>
      </c>
      <c r="F180">
        <v>1185</v>
      </c>
      <c r="G180">
        <v>1100</v>
      </c>
      <c r="H180">
        <v>1600</v>
      </c>
      <c r="I180">
        <v>2000</v>
      </c>
      <c r="J180">
        <v>1400</v>
      </c>
      <c r="K180">
        <v>5200</v>
      </c>
      <c r="L180">
        <v>2000</v>
      </c>
      <c r="M180">
        <v>0</v>
      </c>
    </row>
    <row r="181" spans="1:13">
      <c r="A181" t="s">
        <v>88</v>
      </c>
      <c r="B181">
        <v>4</v>
      </c>
      <c r="C181" t="s">
        <v>230</v>
      </c>
      <c r="D181">
        <v>4331</v>
      </c>
      <c r="E181">
        <v>1263</v>
      </c>
      <c r="F181">
        <v>542</v>
      </c>
      <c r="G181">
        <v>3072</v>
      </c>
      <c r="H181">
        <v>2249</v>
      </c>
      <c r="I181">
        <v>1950</v>
      </c>
      <c r="J181">
        <v>1275</v>
      </c>
      <c r="K181">
        <v>5442</v>
      </c>
      <c r="L181">
        <v>98</v>
      </c>
      <c r="M181">
        <v>0</v>
      </c>
    </row>
    <row r="182" spans="1:13">
      <c r="A182" t="s">
        <v>89</v>
      </c>
      <c r="B182">
        <v>3</v>
      </c>
      <c r="C182" t="s">
        <v>230</v>
      </c>
      <c r="D182">
        <v>1753</v>
      </c>
      <c r="E182">
        <v>332</v>
      </c>
      <c r="F182">
        <v>775</v>
      </c>
      <c r="G182">
        <v>226</v>
      </c>
      <c r="H182">
        <v>793</v>
      </c>
      <c r="I182">
        <v>497</v>
      </c>
      <c r="J182">
        <v>544</v>
      </c>
      <c r="K182">
        <v>1216</v>
      </c>
      <c r="L182">
        <v>70</v>
      </c>
      <c r="M182">
        <v>0</v>
      </c>
    </row>
    <row r="183" spans="1:13">
      <c r="A183" t="s">
        <v>90</v>
      </c>
      <c r="B183">
        <v>3</v>
      </c>
      <c r="C183" t="s">
        <v>230</v>
      </c>
      <c r="D183">
        <v>635</v>
      </c>
      <c r="E183">
        <v>113</v>
      </c>
      <c r="F183">
        <v>145</v>
      </c>
      <c r="G183">
        <v>48</v>
      </c>
      <c r="H183">
        <v>360</v>
      </c>
      <c r="I183">
        <v>90</v>
      </c>
      <c r="J183">
        <v>85</v>
      </c>
      <c r="K183">
        <v>314</v>
      </c>
      <c r="L183">
        <v>264</v>
      </c>
      <c r="M183">
        <v>0</v>
      </c>
    </row>
    <row r="184" spans="1:13">
      <c r="A184" t="s">
        <v>91</v>
      </c>
      <c r="B184">
        <v>2</v>
      </c>
      <c r="C184" t="s">
        <v>230</v>
      </c>
      <c r="D184">
        <v>400</v>
      </c>
      <c r="E184">
        <v>500</v>
      </c>
      <c r="F184">
        <v>60</v>
      </c>
      <c r="G184">
        <v>800</v>
      </c>
      <c r="H184">
        <v>60</v>
      </c>
      <c r="I184">
        <v>300</v>
      </c>
      <c r="J184">
        <v>100</v>
      </c>
      <c r="K184">
        <v>1000</v>
      </c>
      <c r="L184">
        <v>300</v>
      </c>
      <c r="M184">
        <v>0</v>
      </c>
    </row>
    <row r="185" spans="1:13">
      <c r="A185" t="s">
        <v>92</v>
      </c>
      <c r="B185">
        <v>3</v>
      </c>
      <c r="C185" t="s">
        <v>230</v>
      </c>
      <c r="D185">
        <v>4000</v>
      </c>
      <c r="E185">
        <v>1600</v>
      </c>
      <c r="F185">
        <v>700</v>
      </c>
      <c r="G185">
        <v>600</v>
      </c>
      <c r="H185">
        <v>1200</v>
      </c>
      <c r="I185">
        <v>1200</v>
      </c>
      <c r="J185">
        <v>700</v>
      </c>
      <c r="K185">
        <v>2100</v>
      </c>
      <c r="L185">
        <v>375</v>
      </c>
      <c r="M185">
        <v>0</v>
      </c>
    </row>
    <row r="186" spans="1:13">
      <c r="A186" t="s">
        <v>93</v>
      </c>
      <c r="B186">
        <v>2</v>
      </c>
      <c r="C186" t="s">
        <v>230</v>
      </c>
      <c r="D186">
        <v>349</v>
      </c>
      <c r="E186">
        <v>166</v>
      </c>
      <c r="F186">
        <v>49</v>
      </c>
      <c r="G186">
        <v>98</v>
      </c>
      <c r="H186">
        <v>234</v>
      </c>
      <c r="I186">
        <v>147</v>
      </c>
      <c r="J186">
        <v>48</v>
      </c>
      <c r="K186">
        <v>464</v>
      </c>
      <c r="L186">
        <v>370</v>
      </c>
      <c r="M186">
        <v>0</v>
      </c>
    </row>
    <row r="187" spans="1:13">
      <c r="A187" t="s">
        <v>94</v>
      </c>
      <c r="B187">
        <v>6</v>
      </c>
      <c r="C187" t="s">
        <v>230</v>
      </c>
      <c r="D187">
        <v>10700</v>
      </c>
      <c r="E187">
        <v>2400</v>
      </c>
      <c r="F187">
        <v>8000</v>
      </c>
      <c r="G187">
        <v>2500</v>
      </c>
      <c r="H187">
        <v>17000</v>
      </c>
      <c r="I187">
        <v>10500</v>
      </c>
      <c r="J187">
        <v>5300</v>
      </c>
      <c r="K187">
        <v>14500</v>
      </c>
      <c r="L187">
        <v>2300</v>
      </c>
      <c r="M187">
        <v>0</v>
      </c>
    </row>
    <row r="188" spans="1:13">
      <c r="A188" t="s">
        <v>95</v>
      </c>
      <c r="B188">
        <v>4</v>
      </c>
      <c r="C188" t="s">
        <v>230</v>
      </c>
      <c r="D188">
        <v>3399</v>
      </c>
      <c r="E188">
        <v>964</v>
      </c>
      <c r="F188">
        <v>247</v>
      </c>
      <c r="G188">
        <v>606</v>
      </c>
      <c r="H188">
        <v>1359</v>
      </c>
      <c r="I188">
        <v>612</v>
      </c>
      <c r="J188">
        <v>624</v>
      </c>
      <c r="K188">
        <v>2583</v>
      </c>
      <c r="L188">
        <v>1200</v>
      </c>
      <c r="M188">
        <v>0</v>
      </c>
    </row>
    <row r="189" spans="1:13">
      <c r="A189" t="s">
        <v>96</v>
      </c>
      <c r="B189">
        <v>6</v>
      </c>
      <c r="C189" t="s">
        <v>230</v>
      </c>
      <c r="D189">
        <v>6600</v>
      </c>
      <c r="E189">
        <v>3700</v>
      </c>
      <c r="F189">
        <v>7700</v>
      </c>
      <c r="G189">
        <v>6800</v>
      </c>
      <c r="H189">
        <v>23700</v>
      </c>
      <c r="I189">
        <v>8000</v>
      </c>
      <c r="J189">
        <v>7400</v>
      </c>
      <c r="K189">
        <v>19700</v>
      </c>
      <c r="L189">
        <v>5500</v>
      </c>
      <c r="M189">
        <v>0</v>
      </c>
    </row>
    <row r="190" spans="1:13">
      <c r="A190" t="s">
        <v>97</v>
      </c>
      <c r="B190">
        <v>5</v>
      </c>
      <c r="C190" t="s">
        <v>230</v>
      </c>
      <c r="D190">
        <v>18000</v>
      </c>
      <c r="E190">
        <v>3600</v>
      </c>
      <c r="F190">
        <v>2000</v>
      </c>
      <c r="G190">
        <v>1700</v>
      </c>
      <c r="H190">
        <v>3132</v>
      </c>
      <c r="I190">
        <v>2724</v>
      </c>
      <c r="J190">
        <v>1164</v>
      </c>
      <c r="K190">
        <v>4171</v>
      </c>
      <c r="L190">
        <v>8500</v>
      </c>
      <c r="M190">
        <v>0</v>
      </c>
    </row>
    <row r="191" spans="1:13">
      <c r="A191" t="s">
        <v>98</v>
      </c>
      <c r="B191">
        <v>6</v>
      </c>
      <c r="C191" t="s">
        <v>230</v>
      </c>
      <c r="D191">
        <v>6200</v>
      </c>
      <c r="E191">
        <v>2600</v>
      </c>
      <c r="F191">
        <v>2700</v>
      </c>
      <c r="G191">
        <v>3400</v>
      </c>
      <c r="H191">
        <v>5300</v>
      </c>
      <c r="I191">
        <v>3400</v>
      </c>
      <c r="J191">
        <v>5100</v>
      </c>
      <c r="K191">
        <v>5800</v>
      </c>
      <c r="L191">
        <v>1150</v>
      </c>
      <c r="M191">
        <v>0</v>
      </c>
    </row>
    <row r="192" spans="1:13">
      <c r="A192" t="s">
        <v>99</v>
      </c>
      <c r="B192">
        <v>5</v>
      </c>
      <c r="C192" t="s">
        <v>230</v>
      </c>
      <c r="D192">
        <v>8952</v>
      </c>
      <c r="E192">
        <v>3400</v>
      </c>
      <c r="F192">
        <v>2550</v>
      </c>
      <c r="G192">
        <v>1600</v>
      </c>
      <c r="H192">
        <v>4650</v>
      </c>
      <c r="I192">
        <v>4500</v>
      </c>
      <c r="J192">
        <v>930</v>
      </c>
      <c r="K192">
        <v>9150</v>
      </c>
      <c r="L192">
        <v>1750</v>
      </c>
      <c r="M192">
        <v>0</v>
      </c>
    </row>
    <row r="193" spans="1:13">
      <c r="A193" t="s">
        <v>100</v>
      </c>
      <c r="B193">
        <v>3</v>
      </c>
      <c r="C193" t="s">
        <v>230</v>
      </c>
      <c r="D193">
        <v>2160</v>
      </c>
      <c r="E193">
        <v>300</v>
      </c>
      <c r="F193">
        <v>30</v>
      </c>
      <c r="G193">
        <v>150</v>
      </c>
      <c r="H193">
        <v>220</v>
      </c>
      <c r="I193">
        <v>240</v>
      </c>
      <c r="J193">
        <v>90</v>
      </c>
      <c r="K193">
        <v>1440</v>
      </c>
      <c r="L193">
        <v>300</v>
      </c>
      <c r="M193">
        <v>0</v>
      </c>
    </row>
    <row r="194" spans="1:13">
      <c r="A194" t="s">
        <v>101</v>
      </c>
      <c r="B194">
        <v>3</v>
      </c>
      <c r="C194" t="s">
        <v>230</v>
      </c>
      <c r="D194">
        <v>1375</v>
      </c>
      <c r="E194">
        <v>767</v>
      </c>
      <c r="F194">
        <v>206</v>
      </c>
      <c r="G194">
        <v>381</v>
      </c>
      <c r="H194">
        <v>591</v>
      </c>
      <c r="I194">
        <v>592</v>
      </c>
      <c r="J194">
        <v>479</v>
      </c>
      <c r="K194">
        <v>1097</v>
      </c>
      <c r="L194">
        <v>760</v>
      </c>
      <c r="M194">
        <v>0</v>
      </c>
    </row>
    <row r="195" spans="1:13">
      <c r="A195" t="s">
        <v>102</v>
      </c>
      <c r="B195">
        <v>4</v>
      </c>
      <c r="C195" t="s">
        <v>230</v>
      </c>
      <c r="D195">
        <v>4271</v>
      </c>
      <c r="E195">
        <v>1231</v>
      </c>
      <c r="F195">
        <v>490</v>
      </c>
      <c r="G195">
        <v>1249</v>
      </c>
      <c r="H195">
        <v>3989</v>
      </c>
      <c r="I195">
        <v>2197</v>
      </c>
      <c r="J195">
        <v>2934</v>
      </c>
      <c r="K195">
        <v>3353</v>
      </c>
      <c r="L195">
        <v>7</v>
      </c>
      <c r="M195">
        <v>0</v>
      </c>
    </row>
    <row r="196" spans="1:13">
      <c r="A196" t="s">
        <v>103</v>
      </c>
      <c r="B196">
        <v>4</v>
      </c>
      <c r="C196" t="s">
        <v>230</v>
      </c>
      <c r="D196">
        <v>3700</v>
      </c>
      <c r="E196">
        <v>1400</v>
      </c>
      <c r="F196">
        <v>1200</v>
      </c>
      <c r="G196">
        <v>1100</v>
      </c>
      <c r="H196">
        <v>2000</v>
      </c>
      <c r="I196">
        <v>2200</v>
      </c>
      <c r="J196">
        <v>1700</v>
      </c>
      <c r="K196">
        <v>2000</v>
      </c>
      <c r="L196">
        <v>3700</v>
      </c>
      <c r="M196">
        <v>0</v>
      </c>
    </row>
    <row r="197" spans="1:13">
      <c r="A197" t="s">
        <v>104</v>
      </c>
      <c r="B197">
        <v>3</v>
      </c>
      <c r="C197" t="s">
        <v>230</v>
      </c>
      <c r="D197">
        <v>3336</v>
      </c>
      <c r="E197">
        <v>557</v>
      </c>
      <c r="F197">
        <v>213</v>
      </c>
      <c r="G197">
        <v>162</v>
      </c>
      <c r="H197">
        <v>242</v>
      </c>
      <c r="I197">
        <v>20</v>
      </c>
      <c r="J197">
        <v>28</v>
      </c>
      <c r="K197">
        <v>976</v>
      </c>
      <c r="L197">
        <v>46</v>
      </c>
      <c r="M197">
        <v>0</v>
      </c>
    </row>
    <row r="198" spans="1:13">
      <c r="A198" t="s">
        <v>105</v>
      </c>
      <c r="B198">
        <v>4</v>
      </c>
      <c r="C198" t="s">
        <v>230</v>
      </c>
      <c r="D198">
        <v>2200</v>
      </c>
      <c r="E198">
        <v>2200</v>
      </c>
      <c r="F198">
        <v>1400</v>
      </c>
      <c r="G198">
        <v>1300</v>
      </c>
      <c r="H198">
        <v>2000</v>
      </c>
      <c r="I198">
        <v>1800</v>
      </c>
      <c r="J198">
        <v>900</v>
      </c>
      <c r="K198">
        <v>3000</v>
      </c>
      <c r="L198">
        <v>300</v>
      </c>
      <c r="M198">
        <v>0</v>
      </c>
    </row>
    <row r="199" spans="1:13">
      <c r="A199" t="s">
        <v>106</v>
      </c>
      <c r="B199">
        <v>2</v>
      </c>
      <c r="C199" t="s">
        <v>230</v>
      </c>
      <c r="D199">
        <v>400</v>
      </c>
      <c r="E199">
        <v>100</v>
      </c>
      <c r="F199">
        <v>50</v>
      </c>
      <c r="G199">
        <v>240</v>
      </c>
      <c r="H199">
        <v>420</v>
      </c>
      <c r="I199">
        <v>230</v>
      </c>
      <c r="J199">
        <v>275</v>
      </c>
      <c r="K199">
        <v>625</v>
      </c>
      <c r="L199">
        <v>60</v>
      </c>
      <c r="M199">
        <v>0</v>
      </c>
    </row>
    <row r="200" spans="1:13">
      <c r="A200" t="s">
        <v>107</v>
      </c>
      <c r="B200">
        <v>2</v>
      </c>
      <c r="C200" t="s">
        <v>230</v>
      </c>
      <c r="D200">
        <v>800</v>
      </c>
      <c r="E200">
        <v>120</v>
      </c>
      <c r="F200">
        <v>100</v>
      </c>
      <c r="G200">
        <v>80</v>
      </c>
      <c r="H200">
        <v>55</v>
      </c>
      <c r="I200">
        <v>140</v>
      </c>
      <c r="J200">
        <v>25</v>
      </c>
      <c r="K200">
        <v>420</v>
      </c>
      <c r="L200">
        <v>10</v>
      </c>
      <c r="M200">
        <v>0</v>
      </c>
    </row>
    <row r="201" spans="1:13">
      <c r="A201" t="s">
        <v>108</v>
      </c>
      <c r="B201">
        <v>2</v>
      </c>
      <c r="C201" t="s">
        <v>230</v>
      </c>
      <c r="D201">
        <v>582</v>
      </c>
      <c r="E201">
        <v>121</v>
      </c>
      <c r="F201">
        <v>15</v>
      </c>
      <c r="G201">
        <v>25</v>
      </c>
      <c r="H201">
        <v>94</v>
      </c>
      <c r="I201">
        <v>60</v>
      </c>
      <c r="J201">
        <v>14</v>
      </c>
      <c r="K201">
        <v>245</v>
      </c>
      <c r="L201">
        <v>1</v>
      </c>
      <c r="M201">
        <v>0</v>
      </c>
    </row>
    <row r="202" spans="1:13">
      <c r="A202" t="s">
        <v>109</v>
      </c>
      <c r="B202">
        <v>1</v>
      </c>
      <c r="C202" t="s">
        <v>230</v>
      </c>
      <c r="D202">
        <v>60</v>
      </c>
      <c r="E202">
        <v>30</v>
      </c>
      <c r="F202">
        <v>4</v>
      </c>
      <c r="G202">
        <v>45</v>
      </c>
      <c r="H202">
        <v>45</v>
      </c>
      <c r="I202">
        <v>21</v>
      </c>
      <c r="J202">
        <v>8</v>
      </c>
      <c r="K202">
        <v>210</v>
      </c>
      <c r="L202">
        <v>2</v>
      </c>
      <c r="M202">
        <v>0</v>
      </c>
    </row>
    <row r="203" spans="1:13">
      <c r="A203" t="s">
        <v>110</v>
      </c>
      <c r="B203">
        <v>5</v>
      </c>
      <c r="C203" t="s">
        <v>230</v>
      </c>
      <c r="D203">
        <v>3576</v>
      </c>
      <c r="E203">
        <v>1653</v>
      </c>
      <c r="F203">
        <v>2827</v>
      </c>
      <c r="G203">
        <v>446</v>
      </c>
      <c r="H203">
        <v>3101</v>
      </c>
      <c r="I203">
        <v>3050</v>
      </c>
      <c r="J203">
        <v>2357</v>
      </c>
      <c r="K203">
        <v>8255</v>
      </c>
      <c r="L203">
        <v>1486</v>
      </c>
      <c r="M203">
        <v>0</v>
      </c>
    </row>
    <row r="204" spans="1:13">
      <c r="A204" t="s">
        <v>111</v>
      </c>
      <c r="B204">
        <v>2</v>
      </c>
      <c r="C204" t="s">
        <v>230</v>
      </c>
      <c r="D204">
        <v>219</v>
      </c>
      <c r="E204">
        <v>48</v>
      </c>
      <c r="F204">
        <v>51</v>
      </c>
      <c r="G204">
        <v>72</v>
      </c>
      <c r="H204">
        <v>108</v>
      </c>
      <c r="I204">
        <v>89</v>
      </c>
      <c r="J204">
        <v>9</v>
      </c>
      <c r="K204">
        <v>173</v>
      </c>
      <c r="L204">
        <v>2</v>
      </c>
      <c r="M204">
        <v>0</v>
      </c>
    </row>
    <row r="205" spans="1:13">
      <c r="A205" t="s">
        <v>112</v>
      </c>
      <c r="B205">
        <v>2</v>
      </c>
      <c r="C205" t="s">
        <v>230</v>
      </c>
      <c r="D205">
        <v>580</v>
      </c>
      <c r="E205">
        <v>650</v>
      </c>
      <c r="F205">
        <v>48</v>
      </c>
      <c r="G205">
        <v>176</v>
      </c>
      <c r="H205">
        <v>475</v>
      </c>
      <c r="I205">
        <v>260</v>
      </c>
      <c r="J205">
        <v>55</v>
      </c>
      <c r="K205">
        <v>475</v>
      </c>
      <c r="L205">
        <v>175</v>
      </c>
      <c r="M205">
        <v>0</v>
      </c>
    </row>
    <row r="206" spans="1:13">
      <c r="A206" t="s">
        <v>113</v>
      </c>
      <c r="B206">
        <v>2</v>
      </c>
      <c r="C206" t="s">
        <v>230</v>
      </c>
      <c r="D206">
        <v>185</v>
      </c>
      <c r="E206">
        <v>60</v>
      </c>
      <c r="F206">
        <v>0</v>
      </c>
      <c r="G206">
        <v>50</v>
      </c>
      <c r="H206">
        <v>15</v>
      </c>
      <c r="I206">
        <v>0</v>
      </c>
      <c r="J206">
        <v>5</v>
      </c>
      <c r="K206">
        <v>190</v>
      </c>
      <c r="L206">
        <v>0</v>
      </c>
      <c r="M206">
        <v>0</v>
      </c>
    </row>
    <row r="208" spans="1:13">
      <c r="A208" s="254" t="s">
        <v>48</v>
      </c>
      <c r="B208" s="255">
        <v>4</v>
      </c>
      <c r="C208" s="255">
        <v>145000</v>
      </c>
    </row>
    <row r="209" spans="1:3">
      <c r="A209" s="256" t="s">
        <v>49</v>
      </c>
      <c r="B209" s="257">
        <v>2</v>
      </c>
      <c r="C209" s="257">
        <v>32908</v>
      </c>
    </row>
    <row r="210" spans="1:3">
      <c r="A210" s="254" t="s">
        <v>50</v>
      </c>
      <c r="B210" s="255">
        <v>3</v>
      </c>
      <c r="C210" s="255">
        <v>73965</v>
      </c>
    </row>
    <row r="211" spans="1:3">
      <c r="A211" s="256" t="s">
        <v>51</v>
      </c>
      <c r="B211" s="257">
        <v>2</v>
      </c>
      <c r="C211" s="257">
        <v>14500</v>
      </c>
    </row>
    <row r="212" spans="1:3">
      <c r="A212" s="254" t="s">
        <v>52</v>
      </c>
      <c r="B212" s="255">
        <v>5</v>
      </c>
      <c r="C212" s="255">
        <v>445889</v>
      </c>
    </row>
    <row r="213" spans="1:3">
      <c r="A213" s="256" t="s">
        <v>53</v>
      </c>
      <c r="B213" s="257">
        <v>6</v>
      </c>
      <c r="C213" s="257">
        <v>820000</v>
      </c>
    </row>
    <row r="214" spans="1:3">
      <c r="A214" s="254" t="s">
        <v>54</v>
      </c>
      <c r="B214" s="255">
        <v>1</v>
      </c>
      <c r="C214" s="255">
        <v>4000</v>
      </c>
    </row>
    <row r="215" spans="1:3">
      <c r="A215" s="256" t="s">
        <v>55</v>
      </c>
      <c r="B215" s="257">
        <v>3</v>
      </c>
      <c r="C215" s="257">
        <v>55000</v>
      </c>
    </row>
    <row r="216" spans="1:3">
      <c r="A216" s="254" t="s">
        <v>56</v>
      </c>
      <c r="B216" s="255">
        <v>3</v>
      </c>
      <c r="C216" s="255">
        <v>128000</v>
      </c>
    </row>
    <row r="217" spans="1:3">
      <c r="A217" s="256" t="s">
        <v>57</v>
      </c>
      <c r="B217" s="257">
        <v>3</v>
      </c>
      <c r="C217" s="257">
        <v>54000</v>
      </c>
    </row>
    <row r="218" spans="1:3">
      <c r="A218" s="254" t="s">
        <v>58</v>
      </c>
      <c r="B218" s="255">
        <v>4</v>
      </c>
      <c r="C218" s="255">
        <v>206000</v>
      </c>
    </row>
    <row r="219" spans="1:3">
      <c r="A219" s="256" t="s">
        <v>59</v>
      </c>
      <c r="B219" s="257">
        <v>2</v>
      </c>
      <c r="C219" s="257">
        <v>23000</v>
      </c>
    </row>
    <row r="220" spans="1:3">
      <c r="A220" s="254" t="s">
        <v>60</v>
      </c>
      <c r="B220" s="255">
        <v>6</v>
      </c>
      <c r="C220" s="255">
        <v>1250000</v>
      </c>
    </row>
    <row r="221" spans="1:3">
      <c r="A221" s="256" t="s">
        <v>61</v>
      </c>
      <c r="B221" s="257">
        <v>2</v>
      </c>
      <c r="C221" s="257">
        <v>10000</v>
      </c>
    </row>
    <row r="222" spans="1:3">
      <c r="A222" s="254" t="s">
        <v>62</v>
      </c>
      <c r="B222" s="255">
        <v>1</v>
      </c>
      <c r="C222" s="255">
        <v>4389</v>
      </c>
    </row>
    <row r="223" spans="1:3">
      <c r="A223" s="256" t="s">
        <v>63</v>
      </c>
      <c r="B223" s="257">
        <v>5</v>
      </c>
      <c r="C223" s="257">
        <v>290175</v>
      </c>
    </row>
    <row r="224" spans="1:3">
      <c r="A224" s="254" t="s">
        <v>64</v>
      </c>
      <c r="B224" s="255">
        <v>4</v>
      </c>
      <c r="C224" s="255">
        <v>134000</v>
      </c>
    </row>
    <row r="225" spans="1:3">
      <c r="A225" s="256" t="s">
        <v>65</v>
      </c>
      <c r="B225" s="257">
        <v>2</v>
      </c>
      <c r="C225" s="257">
        <v>18000</v>
      </c>
    </row>
    <row r="226" spans="1:3">
      <c r="A226" s="254" t="s">
        <v>66</v>
      </c>
      <c r="B226" s="255">
        <v>1</v>
      </c>
      <c r="C226" s="255">
        <v>4016</v>
      </c>
    </row>
    <row r="227" spans="1:3">
      <c r="A227" s="256" t="s">
        <v>67</v>
      </c>
      <c r="B227" s="257">
        <v>2</v>
      </c>
      <c r="C227" s="257">
        <v>26011</v>
      </c>
    </row>
    <row r="228" spans="1:3">
      <c r="A228" s="254" t="s">
        <v>68</v>
      </c>
      <c r="B228" s="255">
        <v>1</v>
      </c>
      <c r="C228" s="255">
        <v>3239</v>
      </c>
    </row>
    <row r="229" spans="1:3">
      <c r="A229" s="256" t="s">
        <v>69</v>
      </c>
      <c r="B229" s="257">
        <v>1</v>
      </c>
      <c r="C229" s="257">
        <v>6409</v>
      </c>
    </row>
    <row r="230" spans="1:3">
      <c r="A230" s="254" t="s">
        <v>70</v>
      </c>
      <c r="B230" s="255">
        <v>1</v>
      </c>
      <c r="C230" s="255">
        <v>3834</v>
      </c>
    </row>
    <row r="231" spans="1:3">
      <c r="A231" s="256" t="s">
        <v>71</v>
      </c>
      <c r="B231" s="257">
        <v>1</v>
      </c>
      <c r="C231" s="257">
        <v>7725</v>
      </c>
    </row>
    <row r="232" spans="1:3">
      <c r="A232" s="254" t="s">
        <v>126</v>
      </c>
      <c r="B232" s="255">
        <v>2</v>
      </c>
      <c r="C232" s="255">
        <v>10364</v>
      </c>
    </row>
    <row r="233" spans="1:3">
      <c r="A233" s="256" t="s">
        <v>72</v>
      </c>
      <c r="B233" s="257">
        <v>2</v>
      </c>
      <c r="C233" s="257">
        <v>15000</v>
      </c>
    </row>
    <row r="234" spans="1:3">
      <c r="A234" s="254" t="s">
        <v>73</v>
      </c>
      <c r="B234" s="255">
        <v>3</v>
      </c>
      <c r="C234" s="255">
        <v>70400</v>
      </c>
    </row>
    <row r="235" spans="1:3">
      <c r="A235" s="256" t="s">
        <v>74</v>
      </c>
      <c r="B235" s="257">
        <v>3</v>
      </c>
      <c r="C235" s="257">
        <v>22000</v>
      </c>
    </row>
    <row r="236" spans="1:3">
      <c r="A236" s="254" t="s">
        <v>75</v>
      </c>
      <c r="B236" s="255">
        <v>6</v>
      </c>
      <c r="C236" s="255">
        <v>350692</v>
      </c>
    </row>
    <row r="237" spans="1:3">
      <c r="A237" s="256" t="s">
        <v>76</v>
      </c>
      <c r="B237" s="257">
        <v>1</v>
      </c>
      <c r="C237" s="257">
        <v>7450</v>
      </c>
    </row>
    <row r="238" spans="1:3">
      <c r="A238" s="254" t="s">
        <v>77</v>
      </c>
      <c r="B238" s="255">
        <v>3</v>
      </c>
      <c r="C238" s="255">
        <v>54180</v>
      </c>
    </row>
    <row r="239" spans="1:3">
      <c r="A239" s="256" t="s">
        <v>78</v>
      </c>
      <c r="B239" s="257">
        <v>2</v>
      </c>
      <c r="C239" s="257">
        <v>16078</v>
      </c>
    </row>
    <row r="240" spans="1:3">
      <c r="A240" s="254" t="s">
        <v>79</v>
      </c>
      <c r="B240" s="255">
        <v>1</v>
      </c>
      <c r="C240" s="255">
        <v>7900</v>
      </c>
    </row>
    <row r="241" spans="1:3">
      <c r="A241" s="256" t="s">
        <v>80</v>
      </c>
      <c r="B241" s="257">
        <v>1</v>
      </c>
      <c r="C241" s="257">
        <v>1500</v>
      </c>
    </row>
    <row r="242" spans="1:3">
      <c r="A242" s="254" t="s">
        <v>81</v>
      </c>
      <c r="B242" s="255">
        <v>4</v>
      </c>
      <c r="C242" s="255">
        <v>365000</v>
      </c>
    </row>
    <row r="243" spans="1:3">
      <c r="A243" s="256" t="s">
        <v>82</v>
      </c>
      <c r="B243" s="257">
        <v>5</v>
      </c>
      <c r="C243" s="257">
        <v>235000</v>
      </c>
    </row>
    <row r="244" spans="1:3">
      <c r="A244" s="254" t="s">
        <v>83</v>
      </c>
      <c r="B244" s="255">
        <v>4</v>
      </c>
      <c r="C244" s="255">
        <v>115000</v>
      </c>
    </row>
    <row r="245" spans="1:3">
      <c r="A245" s="256" t="s">
        <v>84</v>
      </c>
      <c r="B245" s="257">
        <v>2</v>
      </c>
      <c r="C245" s="257">
        <v>12610</v>
      </c>
    </row>
    <row r="246" spans="1:3">
      <c r="A246" s="254" t="s">
        <v>85</v>
      </c>
      <c r="B246" s="255">
        <v>1</v>
      </c>
      <c r="C246" s="255">
        <v>2500</v>
      </c>
    </row>
    <row r="247" spans="1:3">
      <c r="A247" s="256" t="s">
        <v>86</v>
      </c>
      <c r="B247" s="257">
        <v>1</v>
      </c>
      <c r="C247" s="257">
        <v>14900</v>
      </c>
    </row>
    <row r="248" spans="1:3">
      <c r="A248" s="254" t="s">
        <v>87</v>
      </c>
      <c r="B248" s="255">
        <v>4</v>
      </c>
      <c r="C248" s="255">
        <v>106000</v>
      </c>
    </row>
    <row r="249" spans="1:3">
      <c r="A249" s="256" t="s">
        <v>88</v>
      </c>
      <c r="B249" s="257">
        <v>4</v>
      </c>
      <c r="C249" s="257">
        <v>374415</v>
      </c>
    </row>
    <row r="250" spans="1:3">
      <c r="A250" s="254" t="s">
        <v>89</v>
      </c>
      <c r="B250" s="255">
        <v>3</v>
      </c>
      <c r="C250" s="255">
        <v>60555</v>
      </c>
    </row>
    <row r="251" spans="1:3">
      <c r="A251" s="256" t="s">
        <v>90</v>
      </c>
      <c r="B251" s="257">
        <v>3</v>
      </c>
      <c r="C251" s="257">
        <v>43000</v>
      </c>
    </row>
    <row r="252" spans="1:3">
      <c r="A252" s="254" t="s">
        <v>91</v>
      </c>
      <c r="B252" s="255">
        <v>2</v>
      </c>
      <c r="C252" s="255">
        <v>21500</v>
      </c>
    </row>
    <row r="253" spans="1:3">
      <c r="A253" s="256" t="s">
        <v>92</v>
      </c>
      <c r="B253" s="257">
        <v>3</v>
      </c>
      <c r="C253" s="257">
        <v>62535</v>
      </c>
    </row>
    <row r="254" spans="1:3">
      <c r="A254" s="254" t="s">
        <v>93</v>
      </c>
      <c r="B254" s="255">
        <v>2</v>
      </c>
      <c r="C254" s="255">
        <v>13604</v>
      </c>
    </row>
    <row r="255" spans="1:3">
      <c r="A255" s="256" t="s">
        <v>94</v>
      </c>
      <c r="B255" s="257">
        <v>6</v>
      </c>
      <c r="C255" s="257">
        <v>755000</v>
      </c>
    </row>
    <row r="256" spans="1:3">
      <c r="A256" s="254" t="s">
        <v>95</v>
      </c>
      <c r="B256" s="255">
        <v>4</v>
      </c>
      <c r="C256" s="255">
        <v>170000</v>
      </c>
    </row>
    <row r="257" spans="1:3">
      <c r="A257" s="256" t="s">
        <v>96</v>
      </c>
      <c r="B257" s="257">
        <v>6</v>
      </c>
      <c r="C257" s="257">
        <v>525000</v>
      </c>
    </row>
    <row r="258" spans="1:3">
      <c r="A258" s="254" t="s">
        <v>97</v>
      </c>
      <c r="B258" s="255">
        <v>5</v>
      </c>
      <c r="C258" s="255">
        <v>175000</v>
      </c>
    </row>
    <row r="259" spans="1:3">
      <c r="A259" s="256" t="s">
        <v>98</v>
      </c>
      <c r="B259" s="257">
        <v>6</v>
      </c>
      <c r="C259" s="257">
        <v>405150</v>
      </c>
    </row>
    <row r="260" spans="1:3">
      <c r="A260" s="254" t="s">
        <v>99</v>
      </c>
      <c r="B260" s="255">
        <v>5</v>
      </c>
      <c r="C260" s="255">
        <v>220000</v>
      </c>
    </row>
    <row r="261" spans="1:3">
      <c r="A261" s="256" t="s">
        <v>100</v>
      </c>
      <c r="B261" s="257">
        <v>3</v>
      </c>
      <c r="C261" s="257">
        <v>22000</v>
      </c>
    </row>
    <row r="262" spans="1:3">
      <c r="A262" s="254" t="s">
        <v>101</v>
      </c>
      <c r="B262" s="255">
        <v>3</v>
      </c>
      <c r="C262" s="255">
        <v>56642</v>
      </c>
    </row>
    <row r="263" spans="1:3">
      <c r="A263" s="256" t="s">
        <v>102</v>
      </c>
      <c r="B263" s="257">
        <v>4</v>
      </c>
      <c r="C263" s="257">
        <v>137350</v>
      </c>
    </row>
    <row r="264" spans="1:3">
      <c r="A264" s="254" t="s">
        <v>103</v>
      </c>
      <c r="B264" s="255">
        <v>4</v>
      </c>
      <c r="C264" s="255">
        <v>430000</v>
      </c>
    </row>
    <row r="265" spans="1:3">
      <c r="A265" s="256" t="s">
        <v>104</v>
      </c>
      <c r="B265" s="257">
        <v>3</v>
      </c>
      <c r="C265" s="257">
        <v>46800</v>
      </c>
    </row>
    <row r="266" spans="1:3">
      <c r="A266" s="254" t="s">
        <v>105</v>
      </c>
      <c r="B266" s="255">
        <v>4</v>
      </c>
      <c r="C266" s="255">
        <v>104000</v>
      </c>
    </row>
    <row r="267" spans="1:3">
      <c r="A267" s="256" t="s">
        <v>106</v>
      </c>
      <c r="B267" s="257">
        <v>2</v>
      </c>
      <c r="C267" s="257">
        <v>65000</v>
      </c>
    </row>
    <row r="268" spans="1:3">
      <c r="A268" s="254" t="s">
        <v>107</v>
      </c>
      <c r="B268" s="255">
        <v>2</v>
      </c>
      <c r="C268" s="255">
        <v>11200</v>
      </c>
    </row>
    <row r="269" spans="1:3">
      <c r="A269" s="256" t="s">
        <v>108</v>
      </c>
      <c r="B269" s="257">
        <v>2</v>
      </c>
      <c r="C269" s="257">
        <v>9000</v>
      </c>
    </row>
    <row r="270" spans="1:3">
      <c r="A270" s="254" t="s">
        <v>109</v>
      </c>
      <c r="B270" s="255">
        <v>1</v>
      </c>
      <c r="C270" s="255">
        <v>2900</v>
      </c>
    </row>
    <row r="271" spans="1:3">
      <c r="A271" s="256" t="s">
        <v>110</v>
      </c>
      <c r="B271" s="257">
        <v>5</v>
      </c>
      <c r="C271" s="257">
        <v>169818</v>
      </c>
    </row>
    <row r="272" spans="1:3">
      <c r="A272" s="254" t="s">
        <v>111</v>
      </c>
      <c r="B272" s="255">
        <v>2</v>
      </c>
      <c r="C272" s="255">
        <v>8900</v>
      </c>
    </row>
    <row r="273" spans="1:3">
      <c r="A273" s="256" t="s">
        <v>112</v>
      </c>
      <c r="B273" s="257">
        <v>2</v>
      </c>
      <c r="C273" s="257">
        <v>19951</v>
      </c>
    </row>
    <row r="274" spans="1:3">
      <c r="A274" s="254" t="s">
        <v>113</v>
      </c>
      <c r="B274" s="255">
        <v>2</v>
      </c>
      <c r="C274" s="255">
        <v>27000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Outputs Monthly</vt:lpstr>
      <vt:lpstr>Timeliness Quarterly</vt:lpstr>
      <vt:lpstr>CAP Count Summary</vt:lpstr>
      <vt:lpstr>Action Plan Summary</vt:lpstr>
      <vt:lpstr>Sheet2</vt:lpstr>
      <vt:lpstr>'Timeliness Quarterly'!Print_Area</vt:lpstr>
      <vt:lpstr>'Action Plan Summary'!Print_Titles</vt:lpstr>
      <vt:lpstr>'Timeliness Quarterly'!Print_Titles</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TechAdmin</dc:creator>
  <cp:lastModifiedBy>Kim Reynolds</cp:lastModifiedBy>
  <cp:lastPrinted>2016-11-15T18:24:02Z</cp:lastPrinted>
  <dcterms:created xsi:type="dcterms:W3CDTF">2009-09-16T18:13:02Z</dcterms:created>
  <dcterms:modified xsi:type="dcterms:W3CDTF">2016-12-12T14:20:25Z</dcterms:modified>
</cp:coreProperties>
</file>