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5200" windowHeight="1125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I25" i="51" l="1"/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J174" i="52"/>
  <c r="J235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166" i="52"/>
  <c r="I227" i="52" s="1"/>
  <c r="I28" i="51"/>
  <c r="I167" i="52" s="1"/>
  <c r="I228" i="52" s="1"/>
  <c r="I31" i="5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<sst xmlns="http://schemas.openxmlformats.org/spreadsheetml/2006/main" count="1576" uniqueCount="345">
  <si>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</si>
  <si>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</si>
  <si>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</si>
  <si>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</si>
  <si>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</si>
  <si>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</si>
  <si>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</si>
  <si>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</si>
  <si>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</si>
  <si>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</si>
  <si>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</si>
  <si>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</si>
  <si>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</si>
  <si>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</si>
  <si>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</si>
  <si>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</si>
  <si>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</si>
  <si>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</si>
  <si>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</si>
  <si>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</si>
  <si>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</si>
  <si>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</si>
  <si>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</si>
  <si>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</si>
  <si>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</si>
  <si>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</si>
  <si>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</si>
  <si>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</si>
  <si>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</si>
  <si>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</si>
  <si>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</si>
  <si>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</si>
  <si>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</si>
  <si>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</si>
  <si>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</si>
  <si>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</si>
  <si>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</si>
  <si>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</si>
  <si>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</si>
  <si>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</si>
  <si>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</si>
  <si>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</si>
  <si>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</si>
  <si>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</si>
  <si>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</si>
  <si>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</si>
  <si>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</si>
  <si>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</si>
  <si>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</si>
  <si>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</si>
  <si>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</si>
  <si>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</si>
  <si>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</si>
  <si>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</si>
  <si>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</si>
  <si>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</si>
  <si>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</si>
  <si>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</si>
  <si>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</si>
  <si>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</si>
  <si>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</si>
  <si>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</si>
  <si>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</si>
  <si>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</si>
  <si>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</si>
  <si>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</si>
  <si>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</si>
  <si>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</si>
  <si>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</si>
  <si>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</si>
  <si>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</si>
  <si>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</si>
  <si>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</si>
  <si>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</si>
  <si>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</si>
  <si>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</si>
  <si>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</si>
  <si>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</si>
  <si>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</si>
  <si>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</si>
  <si>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</si>
  <si>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</si>
  <si>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</si>
  <si>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</si>
  <si>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</si>
  <si>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</si>
  <si>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</si>
  <si>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</si>
  <si>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</si>
  <si>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</si>
  <si>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</si>
  <si>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</si>
  <si>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</si>
  <si>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</si>
  <si>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</si>
  <si>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</si>
  <si>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</si>
  <si>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</si>
  <si>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</si>
  <si>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</si>
  <si>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</si>
  <si>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</si>
  <si>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</si>
  <si>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</si>
  <si>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</si>
  <si>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</si>
  <si>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</si>
  <si>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</si>
  <si>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</si>
  <si>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</si>
  <si>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</si>
  <si>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</si>
  <si>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</si>
  <si>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</si>
  <si>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</si>
  <si>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</si>
  <si>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</si>
  <si>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</si>
  <si>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</si>
  <si>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</si>
  <si>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</si>
  <si>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</si>
  <si>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</si>
  <si>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</si>
  <si>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</si>
  <si>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</si>
  <si>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</si>
  <si>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</si>
  <si>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</si>
  <si>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</si>
  <si>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</si>
  <si>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</si>
  <si>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</si>
  <si>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</si>
  <si>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</si>
  <si>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</si>
  <si>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</si>
  <si>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</si>
  <si>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</si>
  <si>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</si>
  <si>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</si>
  <si>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</si>
  <si>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</si>
  <si>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</si>
  <si>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</si>
  <si>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</si>
  <si>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</si>
  <si>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</si>
  <si>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</si>
  <si>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</si>
  <si>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</si>
  <si>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</si>
  <si>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</si>
  <si>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</si>
  <si>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</si>
  <si>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</si>
  <si>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</si>
  <si>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</si>
  <si>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</si>
  <si>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</si>
  <si>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</si>
  <si>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</si>
  <si>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</si>
  <si>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</si>
  <si>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</si>
  <si>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</si>
  <si>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</si>
  <si>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</si>
  <si>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</si>
  <si>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</si>
  <si>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</si>
  <si>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</si>
  <si>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</si>
  <si>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</si>
  <si>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</si>
  <si>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</si>
  <si>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</si>
  <si>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</si>
  <si>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</si>
  <si>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</si>
  <si>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</si>
  <si>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</si>
  <si>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</si>
  <si>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</si>
  <si>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</si>
  <si>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</si>
  <si>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</si>
  <si>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</si>
  <si>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</si>
  <si>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</si>
  <si>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</si>
  <si>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</si>
  <si>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</si>
  <si>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</si>
  <si>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</si>
  <si>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</si>
  <si>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</si>
  <si>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</si>
  <si>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</si>
  <si>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</si>
  <si>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</si>
  <si>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</si>
  <si>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</si>
  <si>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</si>
  <si>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</si>
  <si>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</si>
  <si>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</si>
  <si>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</si>
  <si>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</si>
  <si>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</si>
  <si>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</si>
  <si>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</si>
  <si>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</si>
  <si>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</si>
  <si>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</si>
  <si>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</si>
  <si>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</si>
  <si>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</si>
  <si>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</si>
  <si>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</si>
  <si>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</si>
  <si>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</si>
  <si>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</si>
  <si>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</si>
  <si>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</si>
  <si>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</si>
  <si>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</si>
  <si>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</si>
  <si>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</si>
  <si>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</si>
  <si>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</si>
  <si>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</si>
  <si>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</si>
  <si>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</si>
  <si>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</si>
  <si>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</si>
  <si>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</si>
  <si>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</si>
  <si>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</si>
  <si>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</si>
  <si>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</si>
  <si>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</si>
  <si>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</si>
  <si>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</si>
  <si>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</si>
  <si>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</si>
  <si>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</si>
  <si>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</si>
  <si>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</si>
  <si>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</si>
  <si>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</si>
  <si>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</si>
  <si>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</si>
  <si>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</si>
  <si>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</si>
  <si>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</si>
  <si>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</si>
  <si>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</si>
  <si>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</si>
  <si>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</si>
  <si>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</si>
  <si>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</si>
  <si>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</si>
  <si>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</si>
  <si>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</si>
  <si>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</si>
  <si>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</si>
  <si>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</si>
  <si>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</si>
  <si>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</si>
  <si>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</si>
  <si>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</si>
  <si>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</si>
  <si>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</si>
  <si>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</si>
  <si>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</si>
  <si>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</si>
  <si>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</si>
  <si>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</si>
  <si>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</si>
  <si>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</si>
  <si>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</si>
  <si>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</si>
  <si>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</si>
  <si>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</si>
  <si>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</si>
  <si>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</si>
  <si>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</si>
  <si>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</si>
  <si>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</si>
  <si>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</si>
  <si>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</si>
  <si>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</si>
  <si>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</si>
  <si>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</si>
  <si>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</si>
  <si>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</si>
  <si>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</si>
  <si>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</si>
  <si>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</si>
  <si>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</si>
  <si>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</si>
  <si>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</si>
  <si>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</si>
  <si>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</si>
  <si>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</si>
  <si>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</si>
  <si>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</si>
  <si>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</si>
  <si>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</si>
  <si>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</si>
  <si>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</si>
  <si>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</si>
  <si>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</si>
  <si>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</si>
  <si>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</si>
  <si>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</si>
  <si>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</si>
  <si>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</si>
  <si>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</si>
  <si>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</si>
  <si>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</si>
  <si>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</si>
  <si>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</si>
  <si>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</si>
  <si>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</si>
  <si>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</si>
  <si>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</si>
  <si>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</si>
  <si>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</si>
  <si>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</si>
  <si>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</si>
  <si>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</si>
  <si>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</si>
  <si>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</si>
  <si>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</si>
  <si>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</si>
  <si>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</si>
  <si>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</si>
  <si>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</si>
  <si>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</si>
  <si>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</si>
  <si>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</si>
  <si>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</si>
  <si>
    <t xml:space="preserve">Furloughs &amp; Staffing Issues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</si>
</sst>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5</v>
      </c>
      <c r="I4" s="208"/>
      <c r="K4" s="23" t="s">
        <v>4</v>
      </c>
      <c r="L4" s="31">
        <v>2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>
        <v>0</v>
      </c>
      <c r="N11" s="102"/>
      <c r="O11" s="102"/>
      <c r="P11" s="103"/>
      <c r="Q11" s="135">
        <f>SUM(E11:P11)</f>
        <v>8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>
        <v>3</v>
      </c>
      <c r="N12" s="105"/>
      <c r="O12" s="105"/>
      <c r="P12" s="106"/>
      <c r="Q12" s="135">
        <f t="shared" ref="Q12:Q19" si="1">SUM(E12:P12)</f>
        <v>28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>
        <v>8</v>
      </c>
      <c r="N13" s="109"/>
      <c r="O13" s="109"/>
      <c r="P13" s="110"/>
      <c r="Q13" s="136">
        <f t="shared" si="1"/>
        <v>59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>
        <v>640</v>
      </c>
      <c r="N14" s="105"/>
      <c r="O14" s="105"/>
      <c r="P14" s="106"/>
      <c r="Q14" s="136">
        <f t="shared" si="1"/>
        <v>5632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>
        <v>2</v>
      </c>
      <c r="N15" s="109"/>
      <c r="O15" s="109"/>
      <c r="P15" s="110"/>
      <c r="Q15" s="136">
        <f t="shared" si="1"/>
        <v>21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>
        <v>32</v>
      </c>
      <c r="N16" s="105"/>
      <c r="O16" s="105"/>
      <c r="P16" s="106"/>
      <c r="Q16" s="136">
        <f t="shared" si="1"/>
        <v>266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>
        <v>8</v>
      </c>
      <c r="N17" s="109"/>
      <c r="O17" s="109"/>
      <c r="P17" s="110"/>
      <c r="Q17" s="137">
        <f t="shared" si="1"/>
        <v>133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693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6147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>
        <v>626</v>
      </c>
      <c r="N22" s="102"/>
      <c r="O22" s="102"/>
      <c r="P22" s="103"/>
      <c r="Q22" s="97">
        <f t="shared" ref="Q22:Q28" si="4">SUM(E22:P22)</f>
        <v>5341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>
        <v>15</v>
      </c>
      <c r="N23" s="105"/>
      <c r="O23" s="105"/>
      <c r="P23" s="106"/>
      <c r="Q23" s="107">
        <f t="shared" si="4"/>
        <v>154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>
        <v>242</v>
      </c>
      <c r="N24" s="109"/>
      <c r="O24" s="109"/>
      <c r="P24" s="110"/>
      <c r="Q24" s="117">
        <f t="shared" si="4"/>
        <v>2552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883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8047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>
        <v>96</v>
      </c>
      <c r="N31" s="102"/>
      <c r="O31" s="102"/>
      <c r="P31" s="103"/>
      <c r="Q31" s="97">
        <f t="shared" ref="Q31:Q35" si="7">SUM(E31:P31)</f>
        <v>999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/>
      <c r="O32" s="105"/>
      <c r="P32" s="106"/>
      <c r="Q32" s="132">
        <f t="shared" si="7"/>
        <v>19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/>
      <c r="O33" s="109"/>
      <c r="P33" s="110"/>
      <c r="Q33" s="112">
        <f t="shared" si="7"/>
        <v>20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96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1038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>
        <v>190</v>
      </c>
      <c r="N38" s="102"/>
      <c r="O38" s="102"/>
      <c r="P38" s="103"/>
      <c r="Q38" s="97">
        <f t="shared" ref="Q38:Q41" si="10">SUM(E38:P38)</f>
        <v>1625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>
        <v>717</v>
      </c>
      <c r="N39" s="105"/>
      <c r="O39" s="105"/>
      <c r="P39" s="106"/>
      <c r="Q39" s="107">
        <f t="shared" si="10"/>
        <v>5420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/>
      <c r="O40" s="114"/>
      <c r="P40" s="115"/>
      <c r="Q40" s="117">
        <f t="shared" si="10"/>
        <v>39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907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7084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>
        <v>6</v>
      </c>
      <c r="N45" s="102"/>
      <c r="O45" s="102"/>
      <c r="P45" s="103"/>
      <c r="Q45" s="97">
        <f t="shared" ref="Q45:Q67" si="13">SUM(E45:P45)</f>
        <v>31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>
        <v>0</v>
      </c>
      <c r="N46" s="105"/>
      <c r="O46" s="105"/>
      <c r="P46" s="106"/>
      <c r="Q46" s="107">
        <f t="shared" si="13"/>
        <v>12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>
        <v>91</v>
      </c>
      <c r="N47" s="109"/>
      <c r="O47" s="109"/>
      <c r="P47" s="110"/>
      <c r="Q47" s="107">
        <f t="shared" si="13"/>
        <v>515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>
        <v>0</v>
      </c>
      <c r="N48" s="105"/>
      <c r="O48" s="105"/>
      <c r="P48" s="106"/>
      <c r="Q48" s="107">
        <f t="shared" si="13"/>
        <v>3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>
        <v>136</v>
      </c>
      <c r="N49" s="109"/>
      <c r="O49" s="109"/>
      <c r="P49" s="110"/>
      <c r="Q49" s="107">
        <f t="shared" si="13"/>
        <v>951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>
        <v>0</v>
      </c>
      <c r="N50" s="105"/>
      <c r="O50" s="105"/>
      <c r="P50" s="106"/>
      <c r="Q50" s="107">
        <f t="shared" si="13"/>
        <v>2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>
        <v>28</v>
      </c>
      <c r="N51" s="109"/>
      <c r="O51" s="109"/>
      <c r="P51" s="110"/>
      <c r="Q51" s="107">
        <f t="shared" si="13"/>
        <v>249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>
        <v>1</v>
      </c>
      <c r="N52" s="105"/>
      <c r="O52" s="105"/>
      <c r="P52" s="106"/>
      <c r="Q52" s="107">
        <f t="shared" si="13"/>
        <v>12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>
        <v>47</v>
      </c>
      <c r="N53" s="109"/>
      <c r="O53" s="109"/>
      <c r="P53" s="110"/>
      <c r="Q53" s="107">
        <f t="shared" si="13"/>
        <v>571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>
        <v>15</v>
      </c>
      <c r="N54" s="105"/>
      <c r="O54" s="105"/>
      <c r="P54" s="106"/>
      <c r="Q54" s="107">
        <f t="shared" si="13"/>
        <v>275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>
        <v>23</v>
      </c>
      <c r="N55" s="109"/>
      <c r="O55" s="109"/>
      <c r="P55" s="110"/>
      <c r="Q55" s="120">
        <f t="shared" si="13"/>
        <v>182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>
        <v>9</v>
      </c>
      <c r="N56" s="105"/>
      <c r="O56" s="105"/>
      <c r="P56" s="106"/>
      <c r="Q56" s="120">
        <f t="shared" si="13"/>
        <v>49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>
        <v>0</v>
      </c>
      <c r="N58" s="105"/>
      <c r="O58" s="105"/>
      <c r="P58" s="106"/>
      <c r="Q58" s="120">
        <f t="shared" si="13"/>
        <v>16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>
        <v>9</v>
      </c>
      <c r="N60" s="105"/>
      <c r="O60" s="105"/>
      <c r="P60" s="106"/>
      <c r="Q60" s="120">
        <f t="shared" si="13"/>
        <v>71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>
        <v>1</v>
      </c>
      <c r="N61" s="109"/>
      <c r="O61" s="109"/>
      <c r="P61" s="110"/>
      <c r="Q61" s="120">
        <f t="shared" si="13"/>
        <v>4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>
        <v>1</v>
      </c>
      <c r="N64" s="105"/>
      <c r="O64" s="105"/>
      <c r="P64" s="106"/>
      <c r="Q64" s="118">
        <f t="shared" si="13"/>
        <v>7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>
        <v>1</v>
      </c>
      <c r="N65" s="109"/>
      <c r="O65" s="109"/>
      <c r="P65" s="110"/>
      <c r="Q65" s="133">
        <f t="shared" si="13"/>
        <v>14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368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2964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>
        <v>388</v>
      </c>
      <c r="N70" s="102"/>
      <c r="O70" s="102"/>
      <c r="P70" s="103"/>
      <c r="Q70" s="97">
        <f t="shared" ref="Q70:Q79" si="16">SUM(E70:P70)</f>
        <v>4448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>
        <v>165</v>
      </c>
      <c r="N71" s="105"/>
      <c r="O71" s="105"/>
      <c r="P71" s="106"/>
      <c r="Q71" s="107">
        <f t="shared" si="16"/>
        <v>1634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>
        <v>2</v>
      </c>
      <c r="N72" s="109"/>
      <c r="O72" s="109"/>
      <c r="P72" s="110"/>
      <c r="Q72" s="107">
        <f t="shared" si="16"/>
        <v>19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>
        <v>184</v>
      </c>
      <c r="N73" s="105"/>
      <c r="O73" s="105"/>
      <c r="P73" s="106"/>
      <c r="Q73" s="107">
        <f t="shared" si="16"/>
        <v>1682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>
        <v>12</v>
      </c>
      <c r="N74" s="109"/>
      <c r="O74" s="109"/>
      <c r="P74" s="110"/>
      <c r="Q74" s="107">
        <f t="shared" si="16"/>
        <v>103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>
        <v>1</v>
      </c>
      <c r="N76" s="109"/>
      <c r="O76" s="109"/>
      <c r="P76" s="110"/>
      <c r="Q76" s="111">
        <f t="shared" si="16"/>
        <v>21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752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7907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>
        <v>172</v>
      </c>
      <c r="N83" s="102"/>
      <c r="O83" s="102"/>
      <c r="P83" s="103"/>
      <c r="Q83" s="97">
        <f t="shared" ref="Q83:Q101" si="19">SUM(E83:P83)</f>
        <v>1593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>
        <v>21</v>
      </c>
      <c r="N84" s="105"/>
      <c r="O84" s="105"/>
      <c r="P84" s="106"/>
      <c r="Q84" s="107">
        <f t="shared" si="19"/>
        <v>212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>
        <v>7</v>
      </c>
      <c r="N85" s="109"/>
      <c r="O85" s="109"/>
      <c r="P85" s="110"/>
      <c r="Q85" s="107">
        <f t="shared" si="19"/>
        <v>19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>
        <v>68</v>
      </c>
      <c r="N86" s="105"/>
      <c r="O86" s="105"/>
      <c r="P86" s="106"/>
      <c r="Q86" s="107">
        <f t="shared" si="19"/>
        <v>538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>
        <v>15</v>
      </c>
      <c r="N87" s="109"/>
      <c r="O87" s="109"/>
      <c r="P87" s="110"/>
      <c r="Q87" s="107">
        <f t="shared" si="19"/>
        <v>165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>
        <v>9</v>
      </c>
      <c r="N88" s="105"/>
      <c r="O88" s="105"/>
      <c r="P88" s="106"/>
      <c r="Q88" s="107">
        <f t="shared" si="19"/>
        <v>116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>
        <v>7</v>
      </c>
      <c r="N90" s="105"/>
      <c r="O90" s="105"/>
      <c r="P90" s="106"/>
      <c r="Q90" s="107">
        <f t="shared" si="19"/>
        <v>27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>
        <v>104</v>
      </c>
      <c r="N91" s="109"/>
      <c r="O91" s="109"/>
      <c r="P91" s="110"/>
      <c r="Q91" s="107">
        <f t="shared" si="19"/>
        <v>926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>
        <v>111</v>
      </c>
      <c r="N92" s="105"/>
      <c r="O92" s="105"/>
      <c r="P92" s="106"/>
      <c r="Q92" s="107">
        <f t="shared" si="19"/>
        <v>906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>
        <v>40</v>
      </c>
      <c r="N93" s="109"/>
      <c r="O93" s="109"/>
      <c r="P93" s="110"/>
      <c r="Q93" s="120">
        <f t="shared" si="19"/>
        <v>311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>
        <v>1</v>
      </c>
      <c r="N94" s="105"/>
      <c r="O94" s="105"/>
      <c r="P94" s="106"/>
      <c r="Q94" s="118">
        <f t="shared" si="19"/>
        <v>3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>
        <v>3</v>
      </c>
      <c r="N95" s="109"/>
      <c r="O95" s="109"/>
      <c r="P95" s="110"/>
      <c r="Q95" s="118">
        <f t="shared" si="19"/>
        <v>34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>
        <v>0</v>
      </c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>
        <v>0</v>
      </c>
      <c r="N98" s="130"/>
      <c r="O98" s="130"/>
      <c r="P98" s="131"/>
      <c r="Q98" s="125">
        <f t="shared" si="19"/>
        <v>2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>
        <v>1</v>
      </c>
      <c r="N99" s="123"/>
      <c r="O99" s="123"/>
      <c r="P99" s="124"/>
      <c r="Q99" s="125">
        <f t="shared" si="19"/>
        <v>3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559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4855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>
        <v>20</v>
      </c>
      <c r="N104" s="102"/>
      <c r="O104" s="102"/>
      <c r="P104" s="103"/>
      <c r="Q104" s="97">
        <f t="shared" ref="Q104:Q115" si="22">SUM(E104:P104)</f>
        <v>147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>
        <v>150</v>
      </c>
      <c r="N105" s="105"/>
      <c r="O105" s="105"/>
      <c r="P105" s="106"/>
      <c r="Q105" s="107">
        <f t="shared" si="22"/>
        <v>1373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>
        <v>209</v>
      </c>
      <c r="N106" s="109"/>
      <c r="O106" s="109"/>
      <c r="P106" s="110"/>
      <c r="Q106" s="107">
        <f t="shared" si="22"/>
        <v>1761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>
        <v>17</v>
      </c>
      <c r="N107" s="105"/>
      <c r="O107" s="105"/>
      <c r="P107" s="106"/>
      <c r="Q107" s="107">
        <f t="shared" si="22"/>
        <v>198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>
        <v>0</v>
      </c>
      <c r="N108" s="109"/>
      <c r="O108" s="109"/>
      <c r="P108" s="110"/>
      <c r="Q108" s="107">
        <f t="shared" si="22"/>
        <v>13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>
        <v>22</v>
      </c>
      <c r="N109" s="105"/>
      <c r="O109" s="105"/>
      <c r="P109" s="106"/>
      <c r="Q109" s="107">
        <f t="shared" si="22"/>
        <v>166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>
        <v>12</v>
      </c>
      <c r="N110" s="109"/>
      <c r="O110" s="109"/>
      <c r="P110" s="110"/>
      <c r="Q110" s="107">
        <f t="shared" si="22"/>
        <v>158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>
        <v>24</v>
      </c>
      <c r="N111" s="105"/>
      <c r="O111" s="105"/>
      <c r="P111" s="106"/>
      <c r="Q111" s="107">
        <f t="shared" si="22"/>
        <v>176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>
        <v>29</v>
      </c>
      <c r="N112" s="109"/>
      <c r="O112" s="109"/>
      <c r="P112" s="110"/>
      <c r="Q112" s="107">
        <f t="shared" si="22"/>
        <v>305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>
        <v>65</v>
      </c>
      <c r="N113" s="105"/>
      <c r="O113" s="105"/>
      <c r="P113" s="106"/>
      <c r="Q113" s="117">
        <f t="shared" si="22"/>
        <v>569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548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4866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>
        <v>25</v>
      </c>
      <c r="N119" s="102"/>
      <c r="O119" s="102"/>
      <c r="P119" s="103"/>
      <c r="Q119" s="97">
        <f t="shared" ref="Q119:Q128" si="25">SUM(E119:P119)</f>
        <v>307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>
        <v>0</v>
      </c>
      <c r="N120" s="105"/>
      <c r="O120" s="105"/>
      <c r="P120" s="106"/>
      <c r="Q120" s="107">
        <f t="shared" si="25"/>
        <v>3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1</v>
      </c>
      <c r="N121" s="109"/>
      <c r="O121" s="109"/>
      <c r="P121" s="110"/>
      <c r="Q121" s="107">
        <f t="shared" si="25"/>
        <v>8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>
        <v>0</v>
      </c>
      <c r="N122" s="105"/>
      <c r="O122" s="105"/>
      <c r="P122" s="106"/>
      <c r="Q122" s="107">
        <f t="shared" si="25"/>
        <v>2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>
        <v>0</v>
      </c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</v>
      </c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>
        <v>0</v>
      </c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26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320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>
        <v>3878</v>
      </c>
      <c r="N131" s="95"/>
      <c r="O131" s="95"/>
      <c r="P131" s="96"/>
      <c r="Q131" s="97">
        <f t="shared" ref="Q131:Q132" si="28">SUM(E131:P131)</f>
        <v>31704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3878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31704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="85" zoomScaleNormal="85" zoomScaleSheetLayoutView="100" zoomScalePageLayoutView="75" workbookViewId="0">
      <selection activeCell="M46" sqref="M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June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693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6147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883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8047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96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1038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907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7084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368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2964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752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7907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559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4855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548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4866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26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320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3878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31704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8710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74932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>
        <v>875</v>
      </c>
      <c r="N23" s="102"/>
      <c r="O23" s="102"/>
      <c r="P23" s="155"/>
      <c r="Q23" s="156">
        <f t="shared" ref="Q23:Q33" si="5">SUM(E23:P23)</f>
        <v>7524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>
        <v>165</v>
      </c>
      <c r="N24" s="105"/>
      <c r="O24" s="105"/>
      <c r="P24" s="157"/>
      <c r="Q24" s="158">
        <f t="shared" si="5"/>
        <v>1469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>
        <v>118</v>
      </c>
      <c r="N25" s="109"/>
      <c r="O25" s="109"/>
      <c r="P25" s="159"/>
      <c r="Q25" s="158">
        <f t="shared" si="5"/>
        <v>1433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>
        <v>213</v>
      </c>
      <c r="N26" s="105"/>
      <c r="O26" s="105"/>
      <c r="P26" s="157"/>
      <c r="Q26" s="158">
        <f t="shared" si="5"/>
        <v>1860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>
        <v>147</v>
      </c>
      <c r="N27" s="109"/>
      <c r="O27" s="109"/>
      <c r="P27" s="159"/>
      <c r="Q27" s="158">
        <f t="shared" si="5"/>
        <v>1594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>
        <v>307</v>
      </c>
      <c r="N28" s="105"/>
      <c r="O28" s="105"/>
      <c r="P28" s="157"/>
      <c r="Q28" s="158">
        <f t="shared" si="5"/>
        <v>3051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>
        <v>225</v>
      </c>
      <c r="N29" s="109"/>
      <c r="O29" s="109"/>
      <c r="P29" s="159"/>
      <c r="Q29" s="158">
        <f t="shared" si="5"/>
        <v>1397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>
        <v>637</v>
      </c>
      <c r="N30" s="105"/>
      <c r="O30" s="105"/>
      <c r="P30" s="157"/>
      <c r="Q30" s="158">
        <f t="shared" si="5"/>
        <v>5969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>
        <v>48</v>
      </c>
      <c r="N31" s="109"/>
      <c r="O31" s="109"/>
      <c r="P31" s="159"/>
      <c r="Q31" s="158">
        <f t="shared" si="5"/>
        <v>579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2735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24876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>
        <v>29</v>
      </c>
      <c r="N36" s="102"/>
      <c r="O36" s="102"/>
      <c r="P36" s="155"/>
      <c r="Q36" s="156">
        <f t="shared" ref="Q36:Q46" si="8">SUM(E36:P36)</f>
        <v>327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>
        <v>1</v>
      </c>
      <c r="N37" s="105"/>
      <c r="O37" s="105"/>
      <c r="P37" s="157"/>
      <c r="Q37" s="158">
        <f t="shared" si="8"/>
        <v>23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>
        <v>0</v>
      </c>
      <c r="N38" s="109"/>
      <c r="O38" s="109"/>
      <c r="P38" s="159"/>
      <c r="Q38" s="158">
        <f t="shared" si="8"/>
        <v>3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>
        <v>6</v>
      </c>
      <c r="N39" s="105"/>
      <c r="O39" s="105"/>
      <c r="P39" s="157"/>
      <c r="Q39" s="158">
        <f t="shared" si="8"/>
        <v>63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>
        <v>1</v>
      </c>
      <c r="N40" s="109"/>
      <c r="O40" s="109"/>
      <c r="P40" s="159"/>
      <c r="Q40" s="158">
        <f t="shared" si="8"/>
        <v>85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>
        <v>1</v>
      </c>
      <c r="N42" s="109"/>
      <c r="O42" s="109"/>
      <c r="P42" s="159"/>
      <c r="Q42" s="158">
        <f t="shared" si="8"/>
        <v>4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>
        <v>2</v>
      </c>
      <c r="N43" s="105"/>
      <c r="O43" s="105"/>
      <c r="P43" s="157"/>
      <c r="Q43" s="158">
        <f t="shared" si="8"/>
        <v>23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>
        <v>0</v>
      </c>
      <c r="N44" s="109"/>
      <c r="O44" s="109"/>
      <c r="P44" s="159"/>
      <c r="Q44" s="158">
        <f t="shared" si="8"/>
        <v>24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>
        <v>0</v>
      </c>
      <c r="N45" s="127"/>
      <c r="O45" s="127"/>
      <c r="P45" s="165"/>
      <c r="Q45" s="163">
        <f t="shared" si="8"/>
        <v>3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40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556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85" zoomScaleNormal="85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 t="s">
        <v>335</v>
      </c>
      <c r="I4" s="270"/>
      <c r="K4" s="23" t="s">
        <v>4</v>
      </c>
      <c r="L4" s="93">
        <v>2</v>
      </c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2171</v>
      </c>
      <c r="J11" s="168">
        <f>SUM('Outputs Monthly'!N10:P10)</f>
        <v>0</v>
      </c>
      <c r="K11" s="169">
        <f>SUM(G11:J11)</f>
        <v>6131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>
        <v>1975</v>
      </c>
      <c r="I12" s="171">
        <v>2116</v>
      </c>
      <c r="J12" s="172"/>
      <c r="K12" s="173">
        <f>SUM(G12:J12)</f>
        <v>5993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0.97470000000000001</v>
      </c>
      <c r="J13" s="176">
        <f t="shared" si="4"/>
        <v>1</v>
      </c>
      <c r="K13" s="177">
        <f t="shared" si="4"/>
        <v>0.97750000000000004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2709</v>
      </c>
      <c r="I14" s="167">
        <v>2809</v>
      </c>
      <c r="J14" s="168">
        <f>SUM('Outputs Monthly'!N11:P11)</f>
        <v>0</v>
      </c>
      <c r="K14" s="169">
        <f>SUM(G14:J14)</f>
        <v>8045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>
        <v>2651</v>
      </c>
      <c r="I15" s="171">
        <v>2679</v>
      </c>
      <c r="J15" s="172"/>
      <c r="K15" s="173">
        <f>SUM(G15:J15)</f>
        <v>7820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0.95369999999999999</v>
      </c>
      <c r="J16" s="176">
        <f t="shared" ref="J16" si="7">IF(J14=0,1,IFERROR(ROUND(J15/J14,4),0))</f>
        <v>1</v>
      </c>
      <c r="K16" s="177">
        <f t="shared" ref="K16" si="8">IF(K14=0,1,IFERROR(ROUND(K15/K14,4),0))</f>
        <v>0.97199999999999998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296</v>
      </c>
      <c r="I17" s="167">
        <v>377</v>
      </c>
      <c r="J17" s="168">
        <f>SUM('Outputs Monthly'!N12:P12)</f>
        <v>0</v>
      </c>
      <c r="K17" s="169">
        <f>SUM(G17:J17)</f>
        <v>1037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>
        <v>294</v>
      </c>
      <c r="I18" s="171">
        <v>371</v>
      </c>
      <c r="J18" s="172"/>
      <c r="K18" s="173">
        <f>SUM(G18:J18)</f>
        <v>1006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0.98409999999999997</v>
      </c>
      <c r="J19" s="176">
        <f t="shared" ref="J19" si="11">IF(J17=0,1,IFERROR(ROUND(J18/J17,4),0))</f>
        <v>1</v>
      </c>
      <c r="K19" s="177">
        <f t="shared" ref="K19" si="12">IF(K17=0,1,IFERROR(ROUND(K18/K17,4),0))</f>
        <v>0.97009999999999996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2349</v>
      </c>
      <c r="I20" s="167">
        <v>2699</v>
      </c>
      <c r="J20" s="168">
        <f>SUM('Outputs Monthly'!N13:P13)</f>
        <v>0</v>
      </c>
      <c r="K20" s="169">
        <f>SUM(G20:J20)</f>
        <v>7218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>
        <v>2301</v>
      </c>
      <c r="I21" s="171">
        <v>2535</v>
      </c>
      <c r="J21" s="172"/>
      <c r="K21" s="173">
        <f>SUM(G21:J21)</f>
        <v>6978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0.93920000000000003</v>
      </c>
      <c r="J22" s="176">
        <f t="shared" ref="J22" si="15">IF(J20=0,1,IFERROR(ROUND(J21/J20,4),0))</f>
        <v>1</v>
      </c>
      <c r="K22" s="177">
        <f t="shared" ref="K22" si="16">IF(K20=0,1,IFERROR(ROUND(K21/K20,4),0))</f>
        <v>0.9667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1142</v>
      </c>
      <c r="J23" s="168">
        <f>SUM('Outputs Monthly'!N14:P14)</f>
        <v>0</v>
      </c>
      <c r="K23" s="169">
        <f>SUM(G23:J23)</f>
        <v>2965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>
        <v>954</v>
      </c>
      <c r="I24" s="171">
        <v>1108</v>
      </c>
      <c r="J24" s="172"/>
      <c r="K24" s="173">
        <f>SUM(G24:J24)</f>
        <v>2895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:I25" si="17">IF(H23=0,1,IFERROR(ROUND(H24/H23,4),0))</f>
        <v>0.98350000000000004</v>
      </c>
      <c r="I25" s="175">
        <f t="shared" si="17"/>
        <v>0.97019999999999995</v>
      </c>
      <c r="J25" s="176">
        <f t="shared" ref="J25" si="18">IF(J23=0,1,IFERROR(ROUND(J24/J23,4),0))</f>
        <v>1</v>
      </c>
      <c r="K25" s="177">
        <f t="shared" ref="K25" si="19">IF(K23=0,1,IFERROR(ROUND(K24/K23,4),0))</f>
        <v>0.97640000000000005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2445</v>
      </c>
      <c r="J26" s="168">
        <f>SUM('Outputs Monthly'!N15:P15)</f>
        <v>0</v>
      </c>
      <c r="K26" s="169">
        <f>SUM(G26:J26)</f>
        <v>7907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>
        <v>2560</v>
      </c>
      <c r="I27" s="171">
        <v>2300</v>
      </c>
      <c r="J27" s="172"/>
      <c r="K27" s="173">
        <f>SUM(G27:J27)</f>
        <v>7345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0">IF(H26=0,1,IFERROR(ROUND(H27/H26,4),0))</f>
        <v>0.89290000000000003</v>
      </c>
      <c r="I28" s="175">
        <f t="shared" ref="I28" si="21">IF(I26=0,1,IFERROR(ROUND(I27/I26,4),0))</f>
        <v>0.94069999999999998</v>
      </c>
      <c r="J28" s="176">
        <f t="shared" ref="J28" si="22">IF(J26=0,1,IFERROR(ROUND(J27/J26,4),0))</f>
        <v>1</v>
      </c>
      <c r="K28" s="177">
        <f t="shared" ref="K28" si="23">IF(K26=0,1,IFERROR(ROUND(K27/K26,4),0))</f>
        <v>0.92889999999999995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v>1742</v>
      </c>
      <c r="J29" s="168">
        <f>SUM('Outputs Monthly'!N16:P16)</f>
        <v>0</v>
      </c>
      <c r="K29" s="169">
        <f>SUM(G29:J29)</f>
        <v>4855</v>
      </c>
      <c r="L29" s="252" t="s">
        <v>258</v>
      </c>
      <c r="M29" s="226" t="s">
        <v>342</v>
      </c>
      <c r="N29" s="223" t="s">
        <v>258</v>
      </c>
      <c r="O29" s="226" t="s">
        <v>343</v>
      </c>
      <c r="P29" s="223" t="s">
        <v>258</v>
      </c>
      <c r="Q29" s="229" t="s">
        <v>344</v>
      </c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>
        <v>1033</v>
      </c>
      <c r="I30" s="171">
        <v>1338</v>
      </c>
      <c r="J30" s="172"/>
      <c r="K30" s="173">
        <f>SUM(G30:J30)</f>
        <v>3395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4">IF(H29=0,1,IFERROR(ROUND(H30/H29,4),0))</f>
        <v>0.63570000000000004</v>
      </c>
      <c r="I31" s="175">
        <f t="shared" ref="I31" si="25">IF(I29=0,1,IFERROR(ROUND(I30/I29,4),0))</f>
        <v>0.7681</v>
      </c>
      <c r="J31" s="176">
        <f t="shared" ref="J31" si="26">IF(J29=0,1,IFERROR(ROUND(J30/J29,4),0))</f>
        <v>1</v>
      </c>
      <c r="K31" s="177">
        <f t="shared" ref="K31" si="27">IF(K29=0,1,IFERROR(ROUND(K30/K29,4),0))</f>
        <v>0.69930000000000003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1521</v>
      </c>
      <c r="I32" s="167">
        <v>1754</v>
      </c>
      <c r="J32" s="168">
        <f>SUM('Outputs Monthly'!N17:P17)</f>
        <v>0</v>
      </c>
      <c r="K32" s="169">
        <f>SUM(G32:J32)</f>
        <v>4867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>
        <v>1518</v>
      </c>
      <c r="I33" s="171">
        <v>1736</v>
      </c>
      <c r="J33" s="172"/>
      <c r="K33" s="173">
        <f>SUM(G33:J33)</f>
        <v>4842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8">IF(H32=0,1,IFERROR(ROUND(H33/H32,4),0))</f>
        <v>0.998</v>
      </c>
      <c r="I34" s="175">
        <f t="shared" ref="I34" si="29">IF(I32=0,1,IFERROR(ROUND(I33/I32,4),0))</f>
        <v>0.98970000000000002</v>
      </c>
      <c r="J34" s="176">
        <f t="shared" ref="J34" si="30">IF(J32=0,1,IFERROR(ROUND(J33/J32,4),0))</f>
        <v>1</v>
      </c>
      <c r="K34" s="177">
        <f t="shared" ref="K34" si="31">IF(K32=0,1,IFERROR(ROUND(K33/K32,4),0))</f>
        <v>0.99490000000000001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121</v>
      </c>
      <c r="I35" s="167">
        <v>95</v>
      </c>
      <c r="J35" s="168">
        <f>SUM('Outputs Monthly'!N18:P18)</f>
        <v>0</v>
      </c>
      <c r="K35" s="169">
        <f>SUM(G35:J35)</f>
        <v>313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>
        <v>121</v>
      </c>
      <c r="I36" s="171">
        <v>95</v>
      </c>
      <c r="J36" s="172"/>
      <c r="K36" s="173">
        <f>SUM(G36:J36)</f>
        <v>313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2">IF(H35=0,1,IFERROR(ROUND(H36/H35,4),0))</f>
        <v>1</v>
      </c>
      <c r="I37" s="175">
        <f t="shared" ref="I37" si="33">IF(I35=0,1,IFERROR(ROUND(I36/I35,4),0))</f>
        <v>1</v>
      </c>
      <c r="J37" s="176">
        <f t="shared" ref="J37" si="34">IF(J35=0,1,IFERROR(ROUND(J36/J35,4),0))</f>
        <v>1</v>
      </c>
      <c r="K37" s="177">
        <f t="shared" ref="K37" si="35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11311</v>
      </c>
      <c r="I38" s="167">
        <v>11293</v>
      </c>
      <c r="J38" s="168">
        <f>SUM('Outputs Monthly'!N19:P19)</f>
        <v>0</v>
      </c>
      <c r="K38" s="169">
        <f>SUM(G38:J38)</f>
        <v>31682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>
        <v>11283</v>
      </c>
      <c r="I39" s="171">
        <v>10859</v>
      </c>
      <c r="J39" s="172"/>
      <c r="K39" s="173">
        <f>SUM(G39:J39)</f>
        <v>31085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6">IF(H38=0,1,IFERROR(ROUND(H39/H38,4),0))</f>
        <v>0.99750000000000005</v>
      </c>
      <c r="I40" s="175">
        <f t="shared" ref="I40" si="37">IF(I38=0,1,IFERROR(ROUND(I39/I38,4),0))</f>
        <v>0.96160000000000001</v>
      </c>
      <c r="J40" s="176">
        <f t="shared" ref="J40" si="38">IF(J38=0,1,IFERROR(ROUND(J39/J38,4),0))</f>
        <v>1</v>
      </c>
      <c r="K40" s="177">
        <f t="shared" ref="K40" si="39">IF(K38=0,1,IFERROR(ROUND(K39/K38,4),0))</f>
        <v>0.98119999999999996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0">TEXT(DATE(LEFT(RIGHT($A$2,9),4),10,1),"m/d/yy")&amp;" - "&amp;TEXT(DATE(LEFT(RIGHT($A$2,9),4),12,31),"m/d/yy")</f>
        <v>10/1/18 - 12/31/18</v>
      </c>
      <c r="M44" s="256" t="str">
        <f t="shared" si="40"/>
        <v>10/1/18 - 12/31/18</v>
      </c>
      <c r="N44" s="255" t="str">
        <f t="shared" ref="N44:O44" si="41">TEXT(DATE(RIGHT($A$2,4),1,1),"m/d/yy")&amp;" - "&amp;TEXT(DATE(RIGHT($A$2,4),3,31),"m/d/yy")</f>
        <v>1/1/19 - 3/31/19</v>
      </c>
      <c r="O44" s="256" t="str">
        <f t="shared" si="41"/>
        <v>1/1/19 - 3/31/19</v>
      </c>
      <c r="P44" s="255" t="str">
        <f t="shared" ref="P44:Q44" si="42">TEXT(DATE(RIGHT($A$2,4),4,1),"m/d/yy")&amp;" - "&amp;TEXT(DATE(RIGHT($A$2,4),6,30),"m/d/yy")</f>
        <v>4/1/19 - 6/30/19</v>
      </c>
      <c r="Q44" s="257" t="str">
        <f t="shared" si="42"/>
        <v>4/1/19 - 6/30/19</v>
      </c>
      <c r="R44" s="258" t="str">
        <f t="shared" ref="R44:S44" si="43">TEXT(DATE(RIGHT($A$2,4),7,1),"m/d/yy")&amp;" - "&amp;TEXT(DATE(RIGHT($A$2,4),9,30),"m/d/yy")</f>
        <v>7/1/19 - 9/30/19</v>
      </c>
      <c r="S44" s="259" t="str">
        <f t="shared" si="43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>
        <v>94697</v>
      </c>
      <c r="I46" s="63">
        <v>92888</v>
      </c>
      <c r="J46" s="64"/>
      <c r="K46" s="49">
        <f>SUM(G46:J46)</f>
        <v>276691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>
        <v>94129</v>
      </c>
      <c r="I47" s="60">
        <v>91386</v>
      </c>
      <c r="J47" s="61"/>
      <c r="K47" s="54">
        <f>SUM(G47:J47)</f>
        <v>274109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4">IF(H46=0,1,IFERROR(ROUND(H47/H46,4),0))</f>
        <v>0.99399999999999999</v>
      </c>
      <c r="I48" s="56">
        <f t="shared" ref="I48" si="45">IF(I46=0,1,IFERROR(ROUND(I47/I46,4),0))</f>
        <v>0.98380000000000001</v>
      </c>
      <c r="J48" s="57">
        <f t="shared" ref="J48" si="46">IF(J46=0,1,IFERROR(ROUND(J47/J46,4),0))</f>
        <v>1</v>
      </c>
      <c r="K48" s="58">
        <f t="shared" ref="K48" si="47">IF(K46=0,1,IFERROR(ROUND(K47/K46,4),0))</f>
        <v>0.99070000000000003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>
        <v>44679</v>
      </c>
      <c r="I49" s="63">
        <v>43661</v>
      </c>
      <c r="J49" s="64"/>
      <c r="K49" s="49">
        <f>SUM(G49:J49)</f>
        <v>132042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>
        <v>44337</v>
      </c>
      <c r="I50" s="60">
        <v>42844</v>
      </c>
      <c r="J50" s="61"/>
      <c r="K50" s="54">
        <f>SUM(G50:J50)</f>
        <v>130578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8">IF(H49=0,1,IFERROR(ROUND(H50/H49,4),0))</f>
        <v>0.99229999999999996</v>
      </c>
      <c r="I51" s="56">
        <f t="shared" ref="I51" si="49">IF(I49=0,1,IFERROR(ROUND(I50/I49,4),0))</f>
        <v>0.98129999999999995</v>
      </c>
      <c r="J51" s="57">
        <f t="shared" ref="J51" si="50">IF(J49=0,1,IFERROR(ROUND(J50/J49,4),0))</f>
        <v>1</v>
      </c>
      <c r="K51" s="58">
        <f t="shared" ref="K51" si="51">IF(K49=0,1,IFERROR(ROUND(K50/K49,4),0))</f>
        <v>0.9889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>
        <v>11030</v>
      </c>
      <c r="I52" s="63">
        <v>12712</v>
      </c>
      <c r="J52" s="64"/>
      <c r="K52" s="49">
        <f>SUM(G52:J52)</f>
        <v>35213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>
        <v>11017</v>
      </c>
      <c r="I53" s="60">
        <v>12676</v>
      </c>
      <c r="J53" s="61"/>
      <c r="K53" s="54">
        <f>SUM(G53:J53)</f>
        <v>35125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2">IF(H52=0,1,IFERROR(ROUND(H53/H52,4),0))</f>
        <v>0.99880000000000002</v>
      </c>
      <c r="I54" s="56">
        <f t="shared" ref="I54" si="53">IF(I52=0,1,IFERROR(ROUND(I53/I52,4),0))</f>
        <v>0.99719999999999998</v>
      </c>
      <c r="J54" s="57">
        <f t="shared" ref="J54" si="54">IF(J52=0,1,IFERROR(ROUND(J53/J52,4),0))</f>
        <v>1</v>
      </c>
      <c r="K54" s="58">
        <f t="shared" ref="K54" si="55">IF(K52=0,1,IFERROR(ROUND(K53/K52,4),0))</f>
        <v>0.99750000000000005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>
        <v>16657</v>
      </c>
      <c r="I55" s="63">
        <v>16589</v>
      </c>
      <c r="J55" s="64"/>
      <c r="K55" s="49">
        <f>SUM(G55:J55)</f>
        <v>49845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>
        <v>16332</v>
      </c>
      <c r="I56" s="60">
        <v>15743</v>
      </c>
      <c r="J56" s="61"/>
      <c r="K56" s="54">
        <f>SUM(G56:J56)</f>
        <v>48401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6">IF(H55=0,1,IFERROR(ROUND(H56/H55,4),0))</f>
        <v>0.98050000000000004</v>
      </c>
      <c r="I57" s="56">
        <f t="shared" ref="I57" si="57">IF(I55=0,1,IFERROR(ROUND(I56/I55,4),0))</f>
        <v>0.94899999999999995</v>
      </c>
      <c r="J57" s="57">
        <f t="shared" ref="J57" si="58">IF(J55=0,1,IFERROR(ROUND(J56/J55,4),0))</f>
        <v>1</v>
      </c>
      <c r="K57" s="58">
        <f t="shared" ref="K57" si="59">IF(K55=0,1,IFERROR(ROUND(K56/K55,4),0))</f>
        <v>0.97099999999999997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>
        <v>42647</v>
      </c>
      <c r="I58" s="63">
        <v>47484</v>
      </c>
      <c r="J58" s="64"/>
      <c r="K58" s="49">
        <f>SUM(G58:J58)</f>
        <v>130633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>
        <v>42459</v>
      </c>
      <c r="I59" s="60">
        <v>46699</v>
      </c>
      <c r="J59" s="61"/>
      <c r="K59" s="54">
        <f>SUM(G59:J59)</f>
        <v>129277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0">IF(H58=0,1,IFERROR(ROUND(H59/H58,4),0))</f>
        <v>0.99560000000000004</v>
      </c>
      <c r="I60" s="56">
        <f t="shared" ref="I60" si="61">IF(I58=0,1,IFERROR(ROUND(I59/I58,4),0))</f>
        <v>0.98350000000000004</v>
      </c>
      <c r="J60" s="57">
        <f t="shared" ref="J60" si="62">IF(J58=0,1,IFERROR(ROUND(J59/J58,4),0))</f>
        <v>1</v>
      </c>
      <c r="K60" s="58">
        <f t="shared" ref="K60" si="63">IF(K58=0,1,IFERROR(ROUND(K59/K58,4),0))</f>
        <v>0.98960000000000004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>
        <v>38564</v>
      </c>
      <c r="I61" s="63">
        <v>34957</v>
      </c>
      <c r="J61" s="64"/>
      <c r="K61" s="49">
        <f>SUM(G61:J61)</f>
        <v>110002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>
        <v>38286</v>
      </c>
      <c r="I62" s="60">
        <v>34788</v>
      </c>
      <c r="J62" s="61"/>
      <c r="K62" s="54">
        <f>SUM(G62:J62)</f>
        <v>109270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4">IF(H61=0,1,IFERROR(ROUND(H62/H61,4),0))</f>
        <v>0.99280000000000002</v>
      </c>
      <c r="I63" s="56">
        <f t="shared" ref="I63" si="65">IF(I61=0,1,IFERROR(ROUND(I62/I61,4),0))</f>
        <v>0.99519999999999997</v>
      </c>
      <c r="J63" s="57">
        <f t="shared" ref="J63" si="66">IF(J61=0,1,IFERROR(ROUND(J62/J61,4),0))</f>
        <v>1</v>
      </c>
      <c r="K63" s="58">
        <f t="shared" ref="K63" si="67">IF(K61=0,1,IFERROR(ROUND(K62/K61,4),0))</f>
        <v>0.99329999999999996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>
        <v>21939</v>
      </c>
      <c r="I64" s="63">
        <v>23234</v>
      </c>
      <c r="J64" s="64"/>
      <c r="K64" s="49">
        <f>SUM(G64:J64)</f>
        <v>66212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>
        <v>17887</v>
      </c>
      <c r="I65" s="60">
        <v>20454</v>
      </c>
      <c r="J65" s="61"/>
      <c r="K65" s="54">
        <f>SUM(G65:J65)</f>
        <v>56415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8">IF(H64=0,1,IFERROR(ROUND(H65/H64,4),0))</f>
        <v>0.81530000000000002</v>
      </c>
      <c r="I66" s="56">
        <f t="shared" ref="I66" si="69">IF(I64=0,1,IFERROR(ROUND(I65/I64,4),0))</f>
        <v>0.88029999999999997</v>
      </c>
      <c r="J66" s="57">
        <f t="shared" ref="J66" si="70">IF(J64=0,1,IFERROR(ROUND(J65/J64,4),0))</f>
        <v>1</v>
      </c>
      <c r="K66" s="58">
        <f t="shared" ref="K66" si="71">IF(K64=0,1,IFERROR(ROUND(K65/K64,4),0))</f>
        <v>0.85199999999999998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>
        <v>42504</v>
      </c>
      <c r="I67" s="63">
        <v>44886</v>
      </c>
      <c r="J67" s="64"/>
      <c r="K67" s="49">
        <f>SUM(G67:J67)</f>
        <v>127503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>
        <v>41944</v>
      </c>
      <c r="I68" s="60">
        <v>43605</v>
      </c>
      <c r="J68" s="61"/>
      <c r="K68" s="54">
        <f>SUM(G68:J68)</f>
        <v>123747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2">IF(H67=0,1,IFERROR(ROUND(H68/H67,4),0))</f>
        <v>0.98680000000000001</v>
      </c>
      <c r="I69" s="56">
        <f t="shared" ref="I69" si="73">IF(I67=0,1,IFERROR(ROUND(I68/I67,4),0))</f>
        <v>0.97150000000000003</v>
      </c>
      <c r="J69" s="57">
        <f t="shared" ref="J69" si="74">IF(J67=0,1,IFERROR(ROUND(J68/J67,4),0))</f>
        <v>1</v>
      </c>
      <c r="K69" s="58">
        <f t="shared" ref="K69" si="75">IF(K67=0,1,IFERROR(ROUND(K68/K67,4),0))</f>
        <v>0.97050000000000003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>
        <v>6999</v>
      </c>
      <c r="I70" s="63">
        <v>1050</v>
      </c>
      <c r="J70" s="64"/>
      <c r="K70" s="49">
        <f>SUM(G70:J70)</f>
        <v>14286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>
        <v>6885</v>
      </c>
      <c r="I71" s="60">
        <v>1034</v>
      </c>
      <c r="J71" s="61"/>
      <c r="K71" s="54">
        <f>SUM(G71:J71)</f>
        <v>14099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6">IF(H70=0,1,IFERROR(ROUND(H71/H70,4),0))</f>
        <v>0.98370000000000002</v>
      </c>
      <c r="I72" s="56">
        <f t="shared" ref="I72" si="77">IF(I70=0,1,IFERROR(ROUND(I71/I70,4),0))</f>
        <v>0.98480000000000001</v>
      </c>
      <c r="J72" s="57">
        <f t="shared" ref="J72" si="78">IF(J70=0,1,IFERROR(ROUND(J71/J70,4),0))</f>
        <v>1</v>
      </c>
      <c r="K72" s="58">
        <f t="shared" ref="K72" si="79">IF(K70=0,1,IFERROR(ROUND(K71/K70,4),0))</f>
        <v>0.9869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>
        <v>31408</v>
      </c>
      <c r="I73" s="63">
        <v>32114</v>
      </c>
      <c r="J73" s="64"/>
      <c r="K73" s="49">
        <f>SUM(G73:J73)</f>
        <v>90415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>
        <v>30725</v>
      </c>
      <c r="I74" s="60">
        <v>30830</v>
      </c>
      <c r="J74" s="61"/>
      <c r="K74" s="54">
        <f>SUM(G74:J74)</f>
        <v>87553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0">IF(H73=0,1,IFERROR(ROUND(H74/H73,4),0))</f>
        <v>0.97829999999999995</v>
      </c>
      <c r="I75" s="56">
        <f t="shared" ref="I75" si="81">IF(I73=0,1,IFERROR(ROUND(I74/I73,4),0))</f>
        <v>0.96</v>
      </c>
      <c r="J75" s="57">
        <f t="shared" ref="J75" si="82">IF(J73=0,1,IFERROR(ROUND(J74/J73,4),0))</f>
        <v>1</v>
      </c>
      <c r="K75" s="58">
        <f t="shared" ref="K75" si="83">IF(K73=0,1,IFERROR(ROUND(K74/K73,4),0))</f>
        <v>0.96830000000000005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8:K28 G31:K31 G34:K34 G37:K37 G40:K40 G48:K48 G51:K51 G54:K54 G57:K57 G60:K60 G66:K66 G69:K69 G72:K72 G75:K75 G63:K63 G25:K2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63:J64 E26 G28:J29 E29 G31:J32 E32 G34:J35 E35 G37:J38 E38 G40:J40 K46:K75 E46 G48:J49 G46:J46 E49 G51:J52 E52 G54:J55 E55 G57:J58 E58 G60:J61 E61 G75:J75 E64 G66:J67 E67 G69:J70 E70 G72:J73 E73 G25:J26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J46:K46 J49:K49 J52:K52 J55:K55 J58:K58 J61:K61 J64:K64 J67:K67 J70:K70 J73: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June</v>
      </c>
      <c r="C9" s="66" t="str">
        <f>IF('Sub Cases Monthly'!H4="",TEXT(EDATE(B5,-1),"MMMM"),'Sub Cases Monthly'!H4)</f>
        <v>June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June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Reports\Outputs\June\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3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8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640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2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32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8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626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15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242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96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190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717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6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91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136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28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1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47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15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23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9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9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1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1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1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388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165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2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184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12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1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172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21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7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68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15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9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7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104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111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40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1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3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1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20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150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209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17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22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12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24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29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65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25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1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3878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875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165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118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213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147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307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225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637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48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29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1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6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1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1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2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92888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43661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12712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16589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47484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34957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23234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44886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1050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32114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2116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2679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371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2535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1108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2300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1338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1736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95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10859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91386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42844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12676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15743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46699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34788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20454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43605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1034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30830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0.97470000000000001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0.95369999999999999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0.98409999999999997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0.93920000000000003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0.97019999999999995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0.94069999999999998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0.7681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0.98970000000000002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0.96160000000000001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0.98380000000000001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0.98129999999999995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0.99719999999999998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0.94899999999999995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0.98350000000000004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0.99519999999999997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0.88029999999999997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0.97150000000000003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0.98480000000000001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0.96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 t="str">
        <f>'Timeliness Quarterly'!P29</f>
        <v>Staffing - Internal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 t="str">
        <f>'Timeliness Quarterly'!Q29</f>
        <v xml:space="preserve">Furloughs &amp; Staffing Issues 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2019-07-19T15:38:37Z</cp:lastPrinted>
  <dcterms:created xsi:type="dcterms:W3CDTF">1996-10-14T23:33:28Z</dcterms:created>
  <dcterms:modified xsi:type="dcterms:W3CDTF">2019-07-31T11:50:10Z</dcterms:modified>
</cp:coreProperties>
</file>