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75" windowWidth="11355" windowHeight="7680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SEP" sheetId="8" r:id="rId8"/>
    <sheet name="AUG" sheetId="9" r:id="rId9"/>
    <sheet name="OCT" sheetId="10" r:id="rId10"/>
    <sheet name="NOV" sheetId="11" r:id="rId11"/>
    <sheet name="DEC" sheetId="12" r:id="rId12"/>
    <sheet name="SUMMARY" sheetId="13" r:id="rId13"/>
  </sheets>
  <definedNames>
    <definedName name="_xlnm.Print_Area" localSheetId="11">'DEC'!$A$1:$K$29</definedName>
    <definedName name="_xlnm.Print_Area" localSheetId="0">'JAN'!$A$1:$L$29</definedName>
    <definedName name="_xlnm.Print_Area" localSheetId="6">'JUL'!$A$1:$K$29</definedName>
    <definedName name="_xlnm.Print_Area" localSheetId="2">'MAR'!$A$1:$K$29</definedName>
    <definedName name="_xlnm.Print_Area" localSheetId="10">'NOV'!$A$1:$L$29</definedName>
    <definedName name="yr">'SUMMARY'!$O$1</definedName>
  </definedNames>
  <calcPr fullCalcOnLoad="1"/>
</workbook>
</file>

<file path=xl/sharedStrings.xml><?xml version="1.0" encoding="utf-8"?>
<sst xmlns="http://schemas.openxmlformats.org/spreadsheetml/2006/main" count="665" uniqueCount="52">
  <si>
    <t>CLERK OF THE COURTS</t>
  </si>
  <si>
    <t>BREVARD COUNTY, FLORIDA</t>
  </si>
  <si>
    <t>Number of Documents Filed by Case Category</t>
  </si>
  <si>
    <t>Case</t>
  </si>
  <si>
    <t>Category</t>
  </si>
  <si>
    <t>AP</t>
  </si>
  <si>
    <t>APPEALS</t>
  </si>
  <si>
    <t>CA</t>
  </si>
  <si>
    <t>CIRCUIT CIVIL</t>
  </si>
  <si>
    <t>SC</t>
  </si>
  <si>
    <t>COUNTY CIVIL SMALL CLAIMS</t>
  </si>
  <si>
    <t>DR</t>
  </si>
  <si>
    <t>CIRCUIT CIVIL FAMILY</t>
  </si>
  <si>
    <t>CP</t>
  </si>
  <si>
    <t>CIRCUIT CIVIL PROBATE</t>
  </si>
  <si>
    <t>GA</t>
  </si>
  <si>
    <t>CIRCUIT CIVIL GUARDIANSHIP</t>
  </si>
  <si>
    <t>MH</t>
  </si>
  <si>
    <t>CIRCUIT CIVIL MENTAL HEALTH</t>
  </si>
  <si>
    <t>CC</t>
  </si>
  <si>
    <t>COUNTY CIVIL</t>
  </si>
  <si>
    <t>CJ</t>
  </si>
  <si>
    <t>CIRCUIT JUVENILE DELINQUENCY</t>
  </si>
  <si>
    <t>DP</t>
  </si>
  <si>
    <t>CIRCUIT JUVENILE DEPENDENCY</t>
  </si>
  <si>
    <t>CF</t>
  </si>
  <si>
    <t>CIRCUIT CRIMINAL FELONY</t>
  </si>
  <si>
    <t>MM</t>
  </si>
  <si>
    <t>COUNTY CRIMINAL MISDEMEANOR</t>
  </si>
  <si>
    <t>CO</t>
  </si>
  <si>
    <t>COUNTY ORDINANCE</t>
  </si>
  <si>
    <t>MO</t>
  </si>
  <si>
    <t>COUNTY COURT MUNICIPAL ORDINANCE</t>
  </si>
  <si>
    <t>IN</t>
  </si>
  <si>
    <t>COUNTY COURT INFRACTIONS</t>
  </si>
  <si>
    <t>CT</t>
  </si>
  <si>
    <t>COUNTY CRIMINAL TRAFFIC</t>
  </si>
  <si>
    <t>TR</t>
  </si>
  <si>
    <t>COUNTY CIVIL TRAFFIC</t>
  </si>
  <si>
    <t>TOTAL OF CIVIL DOCUMENTS</t>
  </si>
  <si>
    <t>TOTAL OF CRIMINAL DOCUMENTS</t>
  </si>
  <si>
    <t>Total % of Documents Auto Docketed</t>
  </si>
  <si>
    <t>Documents Filed InCourt</t>
  </si>
  <si>
    <t>Documents Filed Informix</t>
  </si>
  <si>
    <t>Documents e-Filed</t>
  </si>
  <si>
    <t>Total Docs Auto-Docketed</t>
  </si>
  <si>
    <t>% of TOTAL InCourt</t>
  </si>
  <si>
    <t>% of TOTAL Informix</t>
  </si>
  <si>
    <t>% of TOTAL e-Filed</t>
  </si>
  <si>
    <t>TOTAL ALL COURT DOCUMENTS</t>
  </si>
  <si>
    <t>Total # of Documents Filed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</si>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</sst>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color indexed="8"/>
      <name val="Tahoma"/>
      <family val="2"/>
    </font>
    <font>
      <b/>
      <sz val="10"/>
      <color indexed="21"/>
      <name val="Tahoma"/>
      <family val="2"/>
    </font>
    <font>
      <sz val="10"/>
      <color indexed="21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u val="single"/>
      <sz val="10"/>
      <color indexed="16"/>
      <name val="Tahoma"/>
      <family val="2"/>
    </font>
    <font>
      <b/>
      <u val="single"/>
      <sz val="10"/>
      <color indexed="1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48"/>
      <name val="Tahoma"/>
      <family val="2"/>
    </font>
    <font>
      <b/>
      <u val="single"/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61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Tahoma"/>
      <family val="2"/>
    </font>
    <font>
      <b/>
      <sz val="10"/>
      <color rgb="FF00B050"/>
      <name val="Tahoma"/>
      <family val="2"/>
    </font>
    <font>
      <b/>
      <sz val="10"/>
      <color theme="8" tint="-0.24997000396251678"/>
      <name val="Tahoma"/>
      <family val="2"/>
    </font>
    <font>
      <b/>
      <u val="single"/>
      <sz val="10"/>
      <color rgb="FF00B050"/>
      <name val="Tahoma"/>
      <family val="2"/>
    </font>
    <font>
      <b/>
      <sz val="10"/>
      <color rgb="FF3333FF"/>
      <name val="Tahoma"/>
      <family val="2"/>
    </font>
    <font>
      <b/>
      <sz val="10"/>
      <color theme="5" tint="-0.24997000396251678"/>
      <name val="Tahoma"/>
      <family val="2"/>
    </font>
    <font>
      <b/>
      <sz val="10"/>
      <color rgb="FF7030A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10" fontId="6" fillId="0" borderId="0" xfId="0" applyNumberFormat="1" applyFont="1" applyBorder="1" applyAlignment="1">
      <alignment readingOrder="1"/>
    </xf>
    <xf numFmtId="0" fontId="7" fillId="0" borderId="10" xfId="0" applyFont="1" applyBorder="1" applyAlignment="1">
      <alignment horizontal="center" vertical="top" wrapText="1" readingOrder="1"/>
    </xf>
    <xf numFmtId="10" fontId="7" fillId="0" borderId="10" xfId="0" applyNumberFormat="1" applyFont="1" applyBorder="1" applyAlignment="1">
      <alignment horizontal="center" vertical="top" wrapText="1" readingOrder="1"/>
    </xf>
    <xf numFmtId="0" fontId="13" fillId="0" borderId="10" xfId="0" applyFont="1" applyBorder="1" applyAlignment="1">
      <alignment horizontal="center" vertical="top" wrapText="1" readingOrder="1"/>
    </xf>
    <xf numFmtId="0" fontId="12" fillId="0" borderId="10" xfId="0" applyFont="1" applyBorder="1" applyAlignment="1">
      <alignment horizontal="center" vertical="top" wrapText="1" readingOrder="1"/>
    </xf>
    <xf numFmtId="0" fontId="8" fillId="0" borderId="10" xfId="0" applyFont="1" applyBorder="1" applyAlignment="1">
      <alignment horizontal="left" vertical="center"/>
    </xf>
    <xf numFmtId="3" fontId="55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3" fontId="56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3" fontId="57" fillId="0" borderId="10" xfId="0" applyNumberFormat="1" applyFont="1" applyBorder="1" applyAlignment="1">
      <alignment horizontal="right" vertical="center"/>
    </xf>
    <xf numFmtId="10" fontId="57" fillId="0" borderId="10" xfId="0" applyNumberFormat="1" applyFont="1" applyBorder="1" applyAlignment="1">
      <alignment horizontal="right" vertical="center" readingOrder="1"/>
    </xf>
    <xf numFmtId="10" fontId="57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top" wrapText="1" readingOrder="1"/>
    </xf>
    <xf numFmtId="10" fontId="6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right" vertical="center" readingOrder="1"/>
    </xf>
    <xf numFmtId="3" fontId="59" fillId="0" borderId="10" xfId="0" applyNumberFormat="1" applyFont="1" applyBorder="1" applyAlignment="1">
      <alignment horizontal="right" vertical="center"/>
    </xf>
    <xf numFmtId="10" fontId="59" fillId="0" borderId="10" xfId="0" applyNumberFormat="1" applyFont="1" applyBorder="1" applyAlignment="1">
      <alignment horizontal="right" vertical="center" readingOrder="1"/>
    </xf>
    <xf numFmtId="0" fontId="55" fillId="0" borderId="10" xfId="0" applyFont="1" applyBorder="1" applyAlignment="1">
      <alignment horizontal="left" vertical="top"/>
    </xf>
    <xf numFmtId="10" fontId="60" fillId="0" borderId="10" xfId="0" applyNumberFormat="1" applyFont="1" applyBorder="1" applyAlignment="1">
      <alignment horizontal="right" vertical="top" readingOrder="1"/>
    </xf>
    <xf numFmtId="10" fontId="61" fillId="27" borderId="10" xfId="40" applyNumberFormat="1" applyFont="1" applyBorder="1" applyAlignment="1">
      <alignment horizontal="right" vertical="center" readingOrder="1"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63" fillId="20" borderId="11" xfId="33" applyFont="1" applyBorder="1" applyAlignment="1">
      <alignment horizontal="center" vertical="top"/>
    </xf>
    <xf numFmtId="0" fontId="63" fillId="20" borderId="12" xfId="33" applyFont="1" applyBorder="1" applyAlignment="1">
      <alignment horizontal="center" vertical="top"/>
    </xf>
    <xf numFmtId="0" fontId="63" fillId="20" borderId="13" xfId="33" applyFont="1" applyBorder="1" applyAlignment="1">
      <alignment horizontal="center" vertical="top"/>
    </xf>
    <xf numFmtId="0" fontId="63" fillId="20" borderId="11" xfId="33" applyFont="1" applyBorder="1" applyAlignment="1">
      <alignment horizontal="center" vertical="center"/>
    </xf>
    <xf numFmtId="0" fontId="63" fillId="20" borderId="12" xfId="33" applyFont="1" applyBorder="1" applyAlignment="1">
      <alignment horizontal="center" vertical="center"/>
    </xf>
    <xf numFmtId="0" fontId="63" fillId="20" borderId="13" xfId="33" applyFont="1" applyBorder="1" applyAlignment="1">
      <alignment horizontal="center" vertical="center"/>
    </xf>
    <xf numFmtId="0" fontId="63" fillId="20" borderId="10" xfId="33" applyFont="1" applyBorder="1" applyAlignment="1">
      <alignment horizontal="center"/>
    </xf>
    <xf numFmtId="0" fontId="63" fillId="20" borderId="10" xfId="33" applyFont="1" applyBorder="1" applyAlignment="1">
      <alignment horizontal="center"/>
    </xf>
    <xf numFmtId="0" fontId="4" fillId="0" borderId="0" xfId="0" applyFont="1" applyAlignment="1">
      <alignment horizontal="center" vertical="top" readingOrder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readingOrder="1"/>
    </xf>
    <xf numFmtId="0" fontId="10" fillId="0" borderId="0" xfId="0" applyFont="1" applyAlignment="1">
      <alignment horizontal="center" vertical="top" readingOrder="1"/>
    </xf>
    <xf numFmtId="0" fontId="7" fillId="0" borderId="1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3" fillId="0" borderId="10" xfId="0" applyFont="1" applyBorder="1" applyAlignment="1">
      <alignment horizontal="left" vertical="top"/>
    </xf>
    <xf numFmtId="0" fontId="63" fillId="20" borderId="10" xfId="33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A28" sqref="A28:L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January "&amp;yr</f>
        <v>Document Source Statistics January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7</v>
      </c>
      <c r="E7" s="18">
        <v>0</v>
      </c>
      <c r="F7" s="18">
        <v>0</v>
      </c>
      <c r="G7" s="18">
        <v>3</v>
      </c>
      <c r="H7" s="18">
        <f>SUM(E7:G7)</f>
        <v>3</v>
      </c>
      <c r="I7" s="21">
        <f>IF($D7&gt;0,E7/$D7,0)</f>
        <v>0</v>
      </c>
      <c r="J7" s="21">
        <f>IF($D7&gt;0,F7/$D7,0)</f>
        <v>0</v>
      </c>
      <c r="K7" s="21">
        <f>IF($D7&gt;0,G7/$D7,0)</f>
        <v>0.42857142857142855</v>
      </c>
      <c r="L7" s="20">
        <f>SUM(I7:K7)</f>
        <v>0.42857142857142855</v>
      </c>
    </row>
    <row r="8" spans="1:12" ht="15" customHeight="1">
      <c r="A8" s="2" t="s">
        <v>7</v>
      </c>
      <c r="B8" s="2" t="s">
        <v>8</v>
      </c>
      <c r="C8" s="2"/>
      <c r="D8" s="18">
        <v>17864</v>
      </c>
      <c r="E8" s="18">
        <v>0</v>
      </c>
      <c r="F8" s="18">
        <v>0</v>
      </c>
      <c r="G8" s="18">
        <v>16618</v>
      </c>
      <c r="H8" s="18">
        <f aca="true" t="shared" si="0" ref="H8:H15">SUM(E8:G8)</f>
        <v>16618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0.9302507836990596</v>
      </c>
      <c r="L8" s="20">
        <f aca="true" t="shared" si="2" ref="L8:L24">SUM(I8:K8)</f>
        <v>0.9302507836990596</v>
      </c>
    </row>
    <row r="9" spans="1:12" ht="15" customHeight="1">
      <c r="A9" s="2" t="s">
        <v>9</v>
      </c>
      <c r="B9" s="2" t="s">
        <v>10</v>
      </c>
      <c r="C9" s="2"/>
      <c r="D9" s="18">
        <v>8560</v>
      </c>
      <c r="E9" s="18">
        <v>0</v>
      </c>
      <c r="F9" s="18">
        <v>0</v>
      </c>
      <c r="G9" s="18">
        <v>8117</v>
      </c>
      <c r="H9" s="18">
        <f t="shared" si="0"/>
        <v>8117</v>
      </c>
      <c r="I9" s="21">
        <f t="shared" si="1"/>
        <v>0</v>
      </c>
      <c r="J9" s="21">
        <f t="shared" si="1"/>
        <v>0</v>
      </c>
      <c r="K9" s="21">
        <f t="shared" si="1"/>
        <v>0.9482476635514019</v>
      </c>
      <c r="L9" s="20">
        <f t="shared" si="2"/>
        <v>0.9482476635514019</v>
      </c>
    </row>
    <row r="10" spans="1:12" ht="15" customHeight="1">
      <c r="A10" s="2" t="s">
        <v>11</v>
      </c>
      <c r="B10" s="2" t="s">
        <v>12</v>
      </c>
      <c r="C10" s="2"/>
      <c r="D10" s="18">
        <v>13066</v>
      </c>
      <c r="E10" s="18">
        <v>0</v>
      </c>
      <c r="F10" s="18">
        <v>0</v>
      </c>
      <c r="G10" s="18">
        <v>7800</v>
      </c>
      <c r="H10" s="18">
        <f t="shared" si="0"/>
        <v>7800</v>
      </c>
      <c r="I10" s="21">
        <f t="shared" si="1"/>
        <v>0</v>
      </c>
      <c r="J10" s="21">
        <f t="shared" si="1"/>
        <v>0</v>
      </c>
      <c r="K10" s="21">
        <f t="shared" si="1"/>
        <v>0.596969233124139</v>
      </c>
      <c r="L10" s="20">
        <f t="shared" si="2"/>
        <v>0.596969233124139</v>
      </c>
    </row>
    <row r="11" spans="1:12" ht="15" customHeight="1">
      <c r="A11" s="2" t="s">
        <v>13</v>
      </c>
      <c r="B11" s="2" t="s">
        <v>14</v>
      </c>
      <c r="C11" s="2"/>
      <c r="D11" s="18">
        <v>5854</v>
      </c>
      <c r="E11" s="18">
        <v>0</v>
      </c>
      <c r="F11" s="18">
        <v>0</v>
      </c>
      <c r="G11" s="18">
        <v>5154</v>
      </c>
      <c r="H11" s="18">
        <f t="shared" si="0"/>
        <v>5154</v>
      </c>
      <c r="I11" s="21">
        <f t="shared" si="1"/>
        <v>0</v>
      </c>
      <c r="J11" s="21">
        <f t="shared" si="1"/>
        <v>0</v>
      </c>
      <c r="K11" s="21">
        <f t="shared" si="1"/>
        <v>0.8804236419542193</v>
      </c>
      <c r="L11" s="20">
        <f t="shared" si="2"/>
        <v>0.8804236419542193</v>
      </c>
    </row>
    <row r="12" spans="1:12" ht="15" customHeight="1">
      <c r="A12" s="2" t="s">
        <v>15</v>
      </c>
      <c r="B12" s="2" t="s">
        <v>16</v>
      </c>
      <c r="C12" s="2"/>
      <c r="D12" s="18">
        <v>1795</v>
      </c>
      <c r="E12" s="18">
        <v>0</v>
      </c>
      <c r="F12" s="18">
        <v>0</v>
      </c>
      <c r="G12" s="18">
        <v>1610</v>
      </c>
      <c r="H12" s="18">
        <f t="shared" si="0"/>
        <v>1610</v>
      </c>
      <c r="I12" s="21">
        <f t="shared" si="1"/>
        <v>0</v>
      </c>
      <c r="J12" s="21">
        <f t="shared" si="1"/>
        <v>0</v>
      </c>
      <c r="K12" s="21">
        <f t="shared" si="1"/>
        <v>0.8969359331476323</v>
      </c>
      <c r="L12" s="20">
        <f t="shared" si="2"/>
        <v>0.8969359331476323</v>
      </c>
    </row>
    <row r="13" spans="1:12" ht="15" customHeight="1">
      <c r="A13" s="2" t="s">
        <v>17</v>
      </c>
      <c r="B13" s="2" t="s">
        <v>18</v>
      </c>
      <c r="C13" s="2"/>
      <c r="D13" s="18">
        <v>963</v>
      </c>
      <c r="E13" s="18">
        <v>0</v>
      </c>
      <c r="F13" s="18">
        <v>0</v>
      </c>
      <c r="G13" s="18">
        <v>718</v>
      </c>
      <c r="H13" s="18">
        <f t="shared" si="0"/>
        <v>718</v>
      </c>
      <c r="I13" s="21">
        <f t="shared" si="1"/>
        <v>0</v>
      </c>
      <c r="J13" s="21">
        <f t="shared" si="1"/>
        <v>0</v>
      </c>
      <c r="K13" s="21">
        <f t="shared" si="1"/>
        <v>0.7455867082035307</v>
      </c>
      <c r="L13" s="20">
        <f t="shared" si="2"/>
        <v>0.7455867082035307</v>
      </c>
    </row>
    <row r="14" spans="1:12" ht="15" customHeight="1">
      <c r="A14" s="2" t="s">
        <v>19</v>
      </c>
      <c r="B14" s="2" t="s">
        <v>20</v>
      </c>
      <c r="C14" s="2"/>
      <c r="D14" s="18">
        <v>6312</v>
      </c>
      <c r="E14" s="18">
        <v>0</v>
      </c>
      <c r="F14" s="18">
        <v>0</v>
      </c>
      <c r="G14" s="18">
        <v>4849</v>
      </c>
      <c r="H14" s="18">
        <f t="shared" si="0"/>
        <v>4849</v>
      </c>
      <c r="I14" s="21">
        <f t="shared" si="1"/>
        <v>0</v>
      </c>
      <c r="J14" s="21">
        <f t="shared" si="1"/>
        <v>0</v>
      </c>
      <c r="K14" s="21">
        <f t="shared" si="1"/>
        <v>0.7682192648922687</v>
      </c>
      <c r="L14" s="20">
        <f t="shared" si="2"/>
        <v>0.7682192648922687</v>
      </c>
    </row>
    <row r="15" spans="1:12" ht="15" customHeight="1">
      <c r="A15" s="2" t="s">
        <v>23</v>
      </c>
      <c r="B15" s="2" t="s">
        <v>24</v>
      </c>
      <c r="C15" s="2"/>
      <c r="D15" s="18">
        <v>3006</v>
      </c>
      <c r="E15" s="18">
        <v>0</v>
      </c>
      <c r="F15" s="18">
        <v>0</v>
      </c>
      <c r="G15" s="18">
        <v>2424</v>
      </c>
      <c r="H15" s="18">
        <f t="shared" si="0"/>
        <v>2424</v>
      </c>
      <c r="I15" s="21">
        <f t="shared" si="1"/>
        <v>0</v>
      </c>
      <c r="J15" s="21">
        <f t="shared" si="1"/>
        <v>0</v>
      </c>
      <c r="K15" s="21">
        <f t="shared" si="1"/>
        <v>0.8063872255489022</v>
      </c>
      <c r="L15" s="20">
        <f t="shared" si="2"/>
        <v>0.8063872255489022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57427</v>
      </c>
      <c r="E16" s="13">
        <f>SUM(E7:E15)</f>
        <v>0</v>
      </c>
      <c r="F16" s="13">
        <f>SUM(F7:F15)</f>
        <v>0</v>
      </c>
      <c r="G16" s="13">
        <f>SUM(G7:G15)</f>
        <v>47293</v>
      </c>
      <c r="H16" s="13">
        <f>SUM(G16)</f>
        <v>47293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0.8235324847197312</v>
      </c>
      <c r="L16" s="15">
        <f t="shared" si="2"/>
        <v>0.8235324847197312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2065</v>
      </c>
      <c r="E18" s="18">
        <v>1178</v>
      </c>
      <c r="F18" s="18">
        <v>1</v>
      </c>
      <c r="G18" s="18">
        <v>640</v>
      </c>
      <c r="H18" s="18">
        <f aca="true" t="shared" si="3" ref="H18:H24">SUM(E18:G18)</f>
        <v>1819</v>
      </c>
      <c r="I18" s="21">
        <f aca="true" t="shared" si="4" ref="I18:I24">IF($D18&gt;0,E18/$D18,0)</f>
        <v>0.5704600484261502</v>
      </c>
      <c r="J18" s="21">
        <f aca="true" t="shared" si="5" ref="J18:J25">IF($D18&gt;0,F18/$D18,0)</f>
        <v>0.00048426150121065375</v>
      </c>
      <c r="K18" s="21">
        <f aca="true" t="shared" si="6" ref="K18:K25">IF($D18&gt;0,G18/$D18,0)</f>
        <v>0.3099273607748184</v>
      </c>
      <c r="L18" s="20">
        <f t="shared" si="2"/>
        <v>0.8808716707021792</v>
      </c>
    </row>
    <row r="19" spans="1:12" ht="15" customHeight="1">
      <c r="A19" s="2" t="s">
        <v>25</v>
      </c>
      <c r="B19" s="2" t="s">
        <v>26</v>
      </c>
      <c r="C19" s="2"/>
      <c r="D19" s="18">
        <v>28172</v>
      </c>
      <c r="E19" s="18">
        <v>8861</v>
      </c>
      <c r="F19" s="18">
        <v>346</v>
      </c>
      <c r="G19" s="18">
        <v>9033</v>
      </c>
      <c r="H19" s="18">
        <f t="shared" si="3"/>
        <v>18240</v>
      </c>
      <c r="I19" s="21">
        <f t="shared" si="4"/>
        <v>0.3145321595910833</v>
      </c>
      <c r="J19" s="21">
        <f t="shared" si="5"/>
        <v>0.01228169813999716</v>
      </c>
      <c r="K19" s="21">
        <f t="shared" si="6"/>
        <v>0.3206375124236831</v>
      </c>
      <c r="L19" s="20">
        <f t="shared" si="2"/>
        <v>0.6474513701547636</v>
      </c>
    </row>
    <row r="20" spans="1:12" ht="15" customHeight="1">
      <c r="A20" s="2" t="s">
        <v>27</v>
      </c>
      <c r="B20" s="2" t="s">
        <v>28</v>
      </c>
      <c r="C20" s="2"/>
      <c r="D20" s="18">
        <v>11102</v>
      </c>
      <c r="E20" s="18">
        <v>5154</v>
      </c>
      <c r="F20" s="18">
        <v>22</v>
      </c>
      <c r="G20" s="18">
        <v>2736</v>
      </c>
      <c r="H20" s="18">
        <f t="shared" si="3"/>
        <v>7912</v>
      </c>
      <c r="I20" s="21">
        <f t="shared" si="4"/>
        <v>0.46424067735543145</v>
      </c>
      <c r="J20" s="21">
        <f t="shared" si="5"/>
        <v>0.0019816249324446046</v>
      </c>
      <c r="K20" s="21">
        <f t="shared" si="6"/>
        <v>0.24644208250765628</v>
      </c>
      <c r="L20" s="20">
        <f t="shared" si="2"/>
        <v>0.7126643847955323</v>
      </c>
    </row>
    <row r="21" spans="1:12" ht="15" customHeight="1">
      <c r="A21" s="2" t="s">
        <v>29</v>
      </c>
      <c r="B21" s="2" t="s">
        <v>30</v>
      </c>
      <c r="C21" s="2"/>
      <c r="D21" s="18">
        <v>12</v>
      </c>
      <c r="E21" s="18">
        <v>5</v>
      </c>
      <c r="F21" s="18">
        <v>0</v>
      </c>
      <c r="G21" s="18">
        <v>4</v>
      </c>
      <c r="H21" s="18">
        <f t="shared" si="3"/>
        <v>9</v>
      </c>
      <c r="I21" s="21">
        <f t="shared" si="4"/>
        <v>0.4166666666666667</v>
      </c>
      <c r="J21" s="21">
        <f t="shared" si="5"/>
        <v>0</v>
      </c>
      <c r="K21" s="21">
        <f t="shared" si="6"/>
        <v>0.3333333333333333</v>
      </c>
      <c r="L21" s="20">
        <f t="shared" si="2"/>
        <v>0.75</v>
      </c>
    </row>
    <row r="22" spans="1:12" ht="15" customHeight="1">
      <c r="A22" s="2" t="s">
        <v>31</v>
      </c>
      <c r="B22" s="2" t="s">
        <v>32</v>
      </c>
      <c r="C22" s="2"/>
      <c r="D22" s="18">
        <v>147</v>
      </c>
      <c r="E22" s="18">
        <v>75</v>
      </c>
      <c r="F22" s="18">
        <v>0</v>
      </c>
      <c r="G22" s="18">
        <v>39</v>
      </c>
      <c r="H22" s="18">
        <f t="shared" si="3"/>
        <v>114</v>
      </c>
      <c r="I22" s="21">
        <f t="shared" si="4"/>
        <v>0.5102040816326531</v>
      </c>
      <c r="J22" s="21">
        <f t="shared" si="5"/>
        <v>0</v>
      </c>
      <c r="K22" s="21">
        <f t="shared" si="6"/>
        <v>0.2653061224489796</v>
      </c>
      <c r="L22" s="20">
        <f t="shared" si="2"/>
        <v>0.7755102040816326</v>
      </c>
    </row>
    <row r="23" spans="1:12" ht="15" customHeight="1">
      <c r="A23" s="2" t="s">
        <v>33</v>
      </c>
      <c r="B23" s="2" t="s">
        <v>34</v>
      </c>
      <c r="C23" s="2"/>
      <c r="D23" s="18">
        <v>562</v>
      </c>
      <c r="E23" s="18">
        <v>39</v>
      </c>
      <c r="F23" s="18">
        <v>0</v>
      </c>
      <c r="G23" s="18">
        <v>19</v>
      </c>
      <c r="H23" s="18">
        <f t="shared" si="3"/>
        <v>58</v>
      </c>
      <c r="I23" s="21">
        <f t="shared" si="4"/>
        <v>0.0693950177935943</v>
      </c>
      <c r="J23" s="21">
        <f t="shared" si="5"/>
        <v>0</v>
      </c>
      <c r="K23" s="21">
        <f t="shared" si="6"/>
        <v>0.033807829181494664</v>
      </c>
      <c r="L23" s="20">
        <f t="shared" si="2"/>
        <v>0.10320284697508897</v>
      </c>
    </row>
    <row r="24" spans="1:12" ht="15" customHeight="1">
      <c r="A24" s="2" t="s">
        <v>35</v>
      </c>
      <c r="B24" s="2" t="s">
        <v>36</v>
      </c>
      <c r="C24" s="2"/>
      <c r="D24" s="18">
        <v>11711</v>
      </c>
      <c r="E24" s="18">
        <v>6181</v>
      </c>
      <c r="F24" s="18">
        <v>288</v>
      </c>
      <c r="G24" s="18">
        <v>2576</v>
      </c>
      <c r="H24" s="18">
        <f t="shared" si="3"/>
        <v>9045</v>
      </c>
      <c r="I24" s="21">
        <f t="shared" si="4"/>
        <v>0.5277943813508668</v>
      </c>
      <c r="J24" s="21">
        <f t="shared" si="5"/>
        <v>0.024592263683716163</v>
      </c>
      <c r="K24" s="21">
        <f t="shared" si="6"/>
        <v>0.2199641362821279</v>
      </c>
      <c r="L24" s="20">
        <f t="shared" si="2"/>
        <v>0.7723507813167108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53771</v>
      </c>
      <c r="E25" s="22">
        <f>SUM(E18:E24)</f>
        <v>21493</v>
      </c>
      <c r="F25" s="22">
        <f>SUM(F18:F24)</f>
        <v>657</v>
      </c>
      <c r="G25" s="22">
        <f>SUM(G18:G24)</f>
        <v>15047</v>
      </c>
      <c r="H25" s="22">
        <f>SUM(E25:G25)</f>
        <v>37197</v>
      </c>
      <c r="I25" s="23">
        <f>IF($D25&gt;0,E25/$D25,0)</f>
        <v>0.39971360026780234</v>
      </c>
      <c r="J25" s="23">
        <f t="shared" si="5"/>
        <v>0.012218482081419353</v>
      </c>
      <c r="K25" s="23">
        <f t="shared" si="6"/>
        <v>0.27983485521935614</v>
      </c>
      <c r="L25" s="23">
        <f>IF(G25&gt;0,H25/$D25,0)</f>
        <v>0.6917669375685779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10757</v>
      </c>
      <c r="E27" s="9">
        <v>1268</v>
      </c>
      <c r="F27" s="9">
        <v>3902</v>
      </c>
      <c r="G27" s="9">
        <v>931</v>
      </c>
      <c r="H27" s="18">
        <f>SUM(E27:G27)</f>
        <v>6101</v>
      </c>
      <c r="I27" s="25">
        <f>IF($D27&gt;0,E27/$D27,0)</f>
        <v>0.1178767314306963</v>
      </c>
      <c r="J27" s="25">
        <f>IF($D27&gt;0,F27/$D27,0)</f>
        <v>0.36274054104304176</v>
      </c>
      <c r="K27" s="25">
        <f>IF($D27&gt;0,G27/$D27,0)</f>
        <v>0.08654829413405224</v>
      </c>
      <c r="L27" s="25">
        <f>IF($D27&gt;0,H27/$D27,0)</f>
        <v>0.5671655666077903</v>
      </c>
    </row>
    <row r="28" spans="1:12" ht="1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</row>
    <row r="29" spans="1:12" s="10" customFormat="1" ht="15" customHeight="1">
      <c r="A29" s="45" t="s">
        <v>49</v>
      </c>
      <c r="B29" s="46"/>
      <c r="C29" s="47"/>
      <c r="D29" s="11">
        <f>D16+D25+D27</f>
        <v>121955</v>
      </c>
      <c r="E29" s="11">
        <f>E16+E25+E27</f>
        <v>22761</v>
      </c>
      <c r="F29" s="11">
        <f>F16+F25+F27</f>
        <v>4559</v>
      </c>
      <c r="G29" s="11">
        <f>G16+G25+G27</f>
        <v>63271</v>
      </c>
      <c r="H29" s="11">
        <f>SUM(E29:G29)</f>
        <v>90591</v>
      </c>
      <c r="I29" s="26">
        <f>IF($D29&gt;0,E29/$D29,0)</f>
        <v>0.18663441433315567</v>
      </c>
      <c r="J29" s="26">
        <f>IF($D29&gt;0,F29/$D29,0)</f>
        <v>0.03738264113812472</v>
      </c>
      <c r="K29" s="26">
        <f>IF($D29&gt;0,G29/$D29,0)</f>
        <v>0.5188061170103727</v>
      </c>
      <c r="L29" s="26">
        <f>IF($D29&gt;0,H29/$D29,0)</f>
        <v>0.7428231724816531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8">
    <mergeCell ref="A1:L1"/>
    <mergeCell ref="A2:L2"/>
    <mergeCell ref="A3:L3"/>
    <mergeCell ref="A4:L4"/>
    <mergeCell ref="B6:C6"/>
    <mergeCell ref="A29:C29"/>
    <mergeCell ref="B7:C7"/>
    <mergeCell ref="A28:L28"/>
  </mergeCells>
  <printOptions/>
  <pageMargins left="0.5" right="0.25" top="0.5" bottom="0.5" header="0.5" footer="0.5"/>
  <pageSetup fitToHeight="0" fitToWidth="1" horizontalDpi="600" verticalDpi="600" orientation="landscape" scale="90" r:id="rId1"/>
  <headerFooter alignWithMargins="0">
    <oddFooter>&amp;L&amp;8&amp;Z&amp;F&amp;R&amp;8&amp;D</oddFooter>
  </headerFooter>
  <ignoredErrors>
    <ignoredError sqref="H7 H8:H15 H18:H2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0">
      <selection activeCell="Q20" sqref="Q20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October "&amp;yr</f>
        <v>Document Source Statistics October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16</v>
      </c>
      <c r="E7" s="18">
        <v>0</v>
      </c>
      <c r="F7" s="18">
        <v>0</v>
      </c>
      <c r="G7" s="18">
        <v>14</v>
      </c>
      <c r="H7" s="18">
        <f>SUM(E7:G7)</f>
        <v>14</v>
      </c>
      <c r="I7" s="21">
        <f>IF($D7&gt;0,E7/$D7,0)</f>
        <v>0</v>
      </c>
      <c r="J7" s="21">
        <f>IF($D7&gt;0,F7/$D7,0)</f>
        <v>0</v>
      </c>
      <c r="K7" s="21">
        <f>IF($D7&gt;0,G7/$D7,0)</f>
        <v>0.875</v>
      </c>
      <c r="L7" s="20">
        <f>SUM(I7:K7)</f>
        <v>0.875</v>
      </c>
    </row>
    <row r="8" spans="1:12" ht="15" customHeight="1">
      <c r="A8" s="2" t="s">
        <v>7</v>
      </c>
      <c r="B8" s="2" t="s">
        <v>8</v>
      </c>
      <c r="C8" s="2"/>
      <c r="D8" s="18">
        <v>17875</v>
      </c>
      <c r="E8" s="18">
        <v>0</v>
      </c>
      <c r="F8" s="18">
        <v>0</v>
      </c>
      <c r="G8" s="18">
        <v>16547</v>
      </c>
      <c r="H8" s="18">
        <f aca="true" t="shared" si="0" ref="H8:H15">SUM(E8:G8)</f>
        <v>16547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0.9257062937062938</v>
      </c>
      <c r="L8" s="20">
        <f aca="true" t="shared" si="2" ref="L8:L24">SUM(I8:K8)</f>
        <v>0.9257062937062938</v>
      </c>
    </row>
    <row r="9" spans="1:12" ht="15" customHeight="1">
      <c r="A9" s="2" t="s">
        <v>9</v>
      </c>
      <c r="B9" s="2" t="s">
        <v>10</v>
      </c>
      <c r="C9" s="2"/>
      <c r="D9" s="18">
        <v>7541</v>
      </c>
      <c r="E9" s="18">
        <v>0</v>
      </c>
      <c r="F9" s="18">
        <v>0</v>
      </c>
      <c r="G9" s="18">
        <v>7139</v>
      </c>
      <c r="H9" s="18">
        <f t="shared" si="0"/>
        <v>7139</v>
      </c>
      <c r="I9" s="21">
        <f t="shared" si="1"/>
        <v>0</v>
      </c>
      <c r="J9" s="21">
        <f t="shared" si="1"/>
        <v>0</v>
      </c>
      <c r="K9" s="21">
        <f t="shared" si="1"/>
        <v>0.9466914202360429</v>
      </c>
      <c r="L9" s="20">
        <f t="shared" si="2"/>
        <v>0.9466914202360429</v>
      </c>
    </row>
    <row r="10" spans="1:12" ht="15" customHeight="1">
      <c r="A10" s="2" t="s">
        <v>11</v>
      </c>
      <c r="B10" s="2" t="s">
        <v>12</v>
      </c>
      <c r="C10" s="2"/>
      <c r="D10" s="18">
        <v>13379</v>
      </c>
      <c r="E10" s="18">
        <v>0</v>
      </c>
      <c r="F10" s="18">
        <v>0</v>
      </c>
      <c r="G10" s="18">
        <v>8434</v>
      </c>
      <c r="H10" s="18">
        <f t="shared" si="0"/>
        <v>8434</v>
      </c>
      <c r="I10" s="21">
        <f t="shared" si="1"/>
        <v>0</v>
      </c>
      <c r="J10" s="21">
        <f t="shared" si="1"/>
        <v>0</v>
      </c>
      <c r="K10" s="21">
        <f t="shared" si="1"/>
        <v>0.6303909111293818</v>
      </c>
      <c r="L10" s="20">
        <f t="shared" si="2"/>
        <v>0.6303909111293818</v>
      </c>
    </row>
    <row r="11" spans="1:12" ht="15" customHeight="1">
      <c r="A11" s="2" t="s">
        <v>13</v>
      </c>
      <c r="B11" s="2" t="s">
        <v>14</v>
      </c>
      <c r="C11" s="2"/>
      <c r="D11" s="18">
        <v>5693</v>
      </c>
      <c r="E11" s="18">
        <v>0</v>
      </c>
      <c r="F11" s="18">
        <v>0</v>
      </c>
      <c r="G11" s="18">
        <v>4896</v>
      </c>
      <c r="H11" s="18">
        <f t="shared" si="0"/>
        <v>4896</v>
      </c>
      <c r="I11" s="21">
        <f t="shared" si="1"/>
        <v>0</v>
      </c>
      <c r="J11" s="21">
        <f t="shared" si="1"/>
        <v>0</v>
      </c>
      <c r="K11" s="21">
        <f t="shared" si="1"/>
        <v>0.8600035130862462</v>
      </c>
      <c r="L11" s="20">
        <f t="shared" si="2"/>
        <v>0.8600035130862462</v>
      </c>
    </row>
    <row r="12" spans="1:12" ht="15" customHeight="1">
      <c r="A12" s="2" t="s">
        <v>15</v>
      </c>
      <c r="B12" s="2" t="s">
        <v>16</v>
      </c>
      <c r="C12" s="2"/>
      <c r="D12" s="18">
        <v>2313</v>
      </c>
      <c r="E12" s="18">
        <v>0</v>
      </c>
      <c r="F12" s="18">
        <v>0</v>
      </c>
      <c r="G12" s="18">
        <v>2129</v>
      </c>
      <c r="H12" s="18">
        <f t="shared" si="0"/>
        <v>2129</v>
      </c>
      <c r="I12" s="21">
        <f t="shared" si="1"/>
        <v>0</v>
      </c>
      <c r="J12" s="21">
        <f t="shared" si="1"/>
        <v>0</v>
      </c>
      <c r="K12" s="21">
        <f t="shared" si="1"/>
        <v>0.9204496325118893</v>
      </c>
      <c r="L12" s="20">
        <f t="shared" si="2"/>
        <v>0.9204496325118893</v>
      </c>
    </row>
    <row r="13" spans="1:12" ht="15" customHeight="1">
      <c r="A13" s="2" t="s">
        <v>17</v>
      </c>
      <c r="B13" s="2" t="s">
        <v>18</v>
      </c>
      <c r="C13" s="2"/>
      <c r="D13" s="18">
        <v>1064</v>
      </c>
      <c r="E13" s="18">
        <v>0</v>
      </c>
      <c r="F13" s="18">
        <v>0</v>
      </c>
      <c r="G13" s="18">
        <v>848</v>
      </c>
      <c r="H13" s="18">
        <f t="shared" si="0"/>
        <v>848</v>
      </c>
      <c r="I13" s="21">
        <f t="shared" si="1"/>
        <v>0</v>
      </c>
      <c r="J13" s="21">
        <f t="shared" si="1"/>
        <v>0</v>
      </c>
      <c r="K13" s="21">
        <f t="shared" si="1"/>
        <v>0.7969924812030075</v>
      </c>
      <c r="L13" s="20">
        <f t="shared" si="2"/>
        <v>0.7969924812030075</v>
      </c>
    </row>
    <row r="14" spans="1:12" ht="15" customHeight="1">
      <c r="A14" s="2" t="s">
        <v>19</v>
      </c>
      <c r="B14" s="2" t="s">
        <v>20</v>
      </c>
      <c r="C14" s="2"/>
      <c r="D14" s="18">
        <v>6752</v>
      </c>
      <c r="E14" s="18">
        <v>0</v>
      </c>
      <c r="F14" s="18">
        <v>0</v>
      </c>
      <c r="G14" s="18">
        <v>4915</v>
      </c>
      <c r="H14" s="18">
        <f t="shared" si="0"/>
        <v>4915</v>
      </c>
      <c r="I14" s="21">
        <f t="shared" si="1"/>
        <v>0</v>
      </c>
      <c r="J14" s="21">
        <f t="shared" si="1"/>
        <v>0</v>
      </c>
      <c r="K14" s="21">
        <f t="shared" si="1"/>
        <v>0.7279324644549763</v>
      </c>
      <c r="L14" s="20">
        <f t="shared" si="2"/>
        <v>0.7279324644549763</v>
      </c>
    </row>
    <row r="15" spans="1:12" ht="15" customHeight="1">
      <c r="A15" s="2" t="s">
        <v>23</v>
      </c>
      <c r="B15" s="2" t="s">
        <v>24</v>
      </c>
      <c r="C15" s="2"/>
      <c r="D15" s="18">
        <v>2801</v>
      </c>
      <c r="E15" s="18">
        <v>0</v>
      </c>
      <c r="F15" s="18">
        <v>0</v>
      </c>
      <c r="G15" s="18">
        <v>2104</v>
      </c>
      <c r="H15" s="18">
        <f t="shared" si="0"/>
        <v>2104</v>
      </c>
      <c r="I15" s="21">
        <f t="shared" si="1"/>
        <v>0</v>
      </c>
      <c r="J15" s="21">
        <f t="shared" si="1"/>
        <v>0</v>
      </c>
      <c r="K15" s="21">
        <f t="shared" si="1"/>
        <v>0.7511602998928953</v>
      </c>
      <c r="L15" s="20">
        <f t="shared" si="2"/>
        <v>0.7511602998928953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57434</v>
      </c>
      <c r="E16" s="13">
        <f>SUM(E7:E15)</f>
        <v>0</v>
      </c>
      <c r="F16" s="13">
        <f>SUM(F7:F15)</f>
        <v>0</v>
      </c>
      <c r="G16" s="13">
        <f>SUM(G7:G15)</f>
        <v>47026</v>
      </c>
      <c r="H16" s="13">
        <f>SUM(G16)</f>
        <v>47026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0.8187832990911307</v>
      </c>
      <c r="L16" s="15">
        <f t="shared" si="2"/>
        <v>0.8187832990911307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3375</v>
      </c>
      <c r="E18" s="18">
        <v>1873</v>
      </c>
      <c r="F18" s="18">
        <v>8</v>
      </c>
      <c r="G18" s="18">
        <v>1018</v>
      </c>
      <c r="H18" s="18">
        <f aca="true" t="shared" si="3" ref="H18:H24">SUM(E18:G18)</f>
        <v>2899</v>
      </c>
      <c r="I18" s="21">
        <f aca="true" t="shared" si="4" ref="I18:K25">IF($D18&gt;0,E18/$D18,0)</f>
        <v>0.554962962962963</v>
      </c>
      <c r="J18" s="21">
        <f t="shared" si="4"/>
        <v>0.0023703703703703703</v>
      </c>
      <c r="K18" s="21">
        <f t="shared" si="4"/>
        <v>0.30162962962962964</v>
      </c>
      <c r="L18" s="20">
        <f t="shared" si="2"/>
        <v>0.8589629629629629</v>
      </c>
    </row>
    <row r="19" spans="1:12" ht="15" customHeight="1">
      <c r="A19" s="2" t="s">
        <v>25</v>
      </c>
      <c r="B19" s="2" t="s">
        <v>26</v>
      </c>
      <c r="C19" s="2"/>
      <c r="D19" s="18">
        <v>30104</v>
      </c>
      <c r="E19" s="18">
        <v>10678</v>
      </c>
      <c r="F19" s="18">
        <v>473</v>
      </c>
      <c r="G19" s="18">
        <v>9273</v>
      </c>
      <c r="H19" s="18">
        <f t="shared" si="3"/>
        <v>20424</v>
      </c>
      <c r="I19" s="21">
        <f t="shared" si="4"/>
        <v>0.35470369386128087</v>
      </c>
      <c r="J19" s="21">
        <f t="shared" si="4"/>
        <v>0.015712197714589423</v>
      </c>
      <c r="K19" s="21">
        <f t="shared" si="4"/>
        <v>0.3080321551953229</v>
      </c>
      <c r="L19" s="20">
        <f t="shared" si="2"/>
        <v>0.6784480467711932</v>
      </c>
    </row>
    <row r="20" spans="1:12" ht="15" customHeight="1">
      <c r="A20" s="2" t="s">
        <v>27</v>
      </c>
      <c r="B20" s="2" t="s">
        <v>28</v>
      </c>
      <c r="C20" s="2"/>
      <c r="D20" s="18">
        <v>10295</v>
      </c>
      <c r="E20" s="18">
        <v>4281</v>
      </c>
      <c r="F20" s="18">
        <v>27</v>
      </c>
      <c r="G20" s="18">
        <v>2541</v>
      </c>
      <c r="H20" s="18">
        <f t="shared" si="3"/>
        <v>6849</v>
      </c>
      <c r="I20" s="21">
        <f t="shared" si="4"/>
        <v>0.4158329286061195</v>
      </c>
      <c r="J20" s="21">
        <f t="shared" si="4"/>
        <v>0.0026226323457989313</v>
      </c>
      <c r="K20" s="21">
        <f t="shared" si="4"/>
        <v>0.24681884409907723</v>
      </c>
      <c r="L20" s="20">
        <f t="shared" si="2"/>
        <v>0.6652744050509957</v>
      </c>
    </row>
    <row r="21" spans="1:12" ht="15" customHeight="1">
      <c r="A21" s="2" t="s">
        <v>29</v>
      </c>
      <c r="B21" s="2" t="s">
        <v>30</v>
      </c>
      <c r="C21" s="2"/>
      <c r="D21" s="18">
        <v>19</v>
      </c>
      <c r="E21" s="18">
        <v>8</v>
      </c>
      <c r="F21" s="18">
        <v>0</v>
      </c>
      <c r="G21" s="18">
        <v>7</v>
      </c>
      <c r="H21" s="18">
        <f t="shared" si="3"/>
        <v>15</v>
      </c>
      <c r="I21" s="21">
        <f t="shared" si="4"/>
        <v>0.42105263157894735</v>
      </c>
      <c r="J21" s="21">
        <f t="shared" si="4"/>
        <v>0</v>
      </c>
      <c r="K21" s="21">
        <f t="shared" si="4"/>
        <v>0.3684210526315789</v>
      </c>
      <c r="L21" s="20">
        <f t="shared" si="2"/>
        <v>0.7894736842105263</v>
      </c>
    </row>
    <row r="22" spans="1:12" ht="15" customHeight="1">
      <c r="A22" s="2" t="s">
        <v>31</v>
      </c>
      <c r="B22" s="2" t="s">
        <v>32</v>
      </c>
      <c r="C22" s="2"/>
      <c r="D22" s="18">
        <v>77</v>
      </c>
      <c r="E22" s="18">
        <v>21</v>
      </c>
      <c r="F22" s="18">
        <v>0</v>
      </c>
      <c r="G22" s="18">
        <v>31</v>
      </c>
      <c r="H22" s="18">
        <f t="shared" si="3"/>
        <v>52</v>
      </c>
      <c r="I22" s="21">
        <f t="shared" si="4"/>
        <v>0.2727272727272727</v>
      </c>
      <c r="J22" s="21">
        <f t="shared" si="4"/>
        <v>0</v>
      </c>
      <c r="K22" s="21">
        <f t="shared" si="4"/>
        <v>0.4025974025974026</v>
      </c>
      <c r="L22" s="20">
        <f t="shared" si="2"/>
        <v>0.6753246753246753</v>
      </c>
    </row>
    <row r="23" spans="1:12" ht="15" customHeight="1">
      <c r="A23" s="2" t="s">
        <v>33</v>
      </c>
      <c r="B23" s="2" t="s">
        <v>34</v>
      </c>
      <c r="C23" s="2"/>
      <c r="D23" s="18">
        <v>388</v>
      </c>
      <c r="E23" s="18">
        <v>49</v>
      </c>
      <c r="F23" s="18">
        <v>0</v>
      </c>
      <c r="G23" s="18">
        <v>189</v>
      </c>
      <c r="H23" s="18">
        <f t="shared" si="3"/>
        <v>238</v>
      </c>
      <c r="I23" s="21">
        <f t="shared" si="4"/>
        <v>0.12628865979381443</v>
      </c>
      <c r="J23" s="21">
        <f t="shared" si="4"/>
        <v>0</v>
      </c>
      <c r="K23" s="21">
        <f t="shared" si="4"/>
        <v>0.48711340206185566</v>
      </c>
      <c r="L23" s="20">
        <f t="shared" si="2"/>
        <v>0.6134020618556701</v>
      </c>
    </row>
    <row r="24" spans="1:12" ht="15" customHeight="1">
      <c r="A24" s="2" t="s">
        <v>35</v>
      </c>
      <c r="B24" s="2" t="s">
        <v>36</v>
      </c>
      <c r="C24" s="2"/>
      <c r="D24" s="18">
        <v>10801</v>
      </c>
      <c r="E24" s="18">
        <v>5391</v>
      </c>
      <c r="F24" s="18">
        <v>272</v>
      </c>
      <c r="G24" s="18">
        <v>2587</v>
      </c>
      <c r="H24" s="18">
        <f t="shared" si="3"/>
        <v>8250</v>
      </c>
      <c r="I24" s="21">
        <f t="shared" si="4"/>
        <v>0.4991204518100176</v>
      </c>
      <c r="J24" s="21">
        <f t="shared" si="4"/>
        <v>0.025182853439496344</v>
      </c>
      <c r="K24" s="21">
        <f t="shared" si="4"/>
        <v>0.2395148597352097</v>
      </c>
      <c r="L24" s="20">
        <f t="shared" si="2"/>
        <v>0.7638181649847237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55059</v>
      </c>
      <c r="E25" s="22">
        <f>SUM(E18:E24)</f>
        <v>22301</v>
      </c>
      <c r="F25" s="22">
        <f>SUM(F18:F24)</f>
        <v>780</v>
      </c>
      <c r="G25" s="22">
        <f>SUM(G18:G24)</f>
        <v>15646</v>
      </c>
      <c r="H25" s="22">
        <f>SUM(E25:G25)</f>
        <v>38727</v>
      </c>
      <c r="I25" s="23">
        <f>IF($D25&gt;0,E25/$D25,0)</f>
        <v>0.4050382317150693</v>
      </c>
      <c r="J25" s="23">
        <f t="shared" si="4"/>
        <v>0.014166621260829293</v>
      </c>
      <c r="K25" s="23">
        <f t="shared" si="4"/>
        <v>0.2841678926242758</v>
      </c>
      <c r="L25" s="23">
        <f>IF(G25&gt;0,H25/$D25,0)</f>
        <v>0.7033727456001744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10339</v>
      </c>
      <c r="E27" s="9">
        <v>1438</v>
      </c>
      <c r="F27" s="9">
        <v>3126</v>
      </c>
      <c r="G27" s="9">
        <v>961</v>
      </c>
      <c r="H27" s="18">
        <f>SUM(E27:G27)</f>
        <v>5525</v>
      </c>
      <c r="I27" s="25">
        <f>IF($D27&gt;0,E27/$D27,0)</f>
        <v>0.1390850178934133</v>
      </c>
      <c r="J27" s="25">
        <f>IF($D27&gt;0,F27/$D27,0)</f>
        <v>0.30235032401586226</v>
      </c>
      <c r="K27" s="25">
        <f>IF($D27&gt;0,G27/$D27,0)</f>
        <v>0.0929490279524132</v>
      </c>
      <c r="L27" s="25">
        <f>IF($D27&gt;0,H27/$D27,0)</f>
        <v>0.5343843698616888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122832</v>
      </c>
      <c r="E29" s="11">
        <f>E16+E25+E27</f>
        <v>23739</v>
      </c>
      <c r="F29" s="11">
        <f>F16+F25+F27</f>
        <v>3906</v>
      </c>
      <c r="G29" s="11">
        <f>G16+G25+G27</f>
        <v>63633</v>
      </c>
      <c r="H29" s="11">
        <f>SUM(E29:G29)</f>
        <v>91278</v>
      </c>
      <c r="I29" s="26">
        <f>IF($D29&gt;0,E29/$D29,0)</f>
        <v>0.19326397030089879</v>
      </c>
      <c r="J29" s="26">
        <f>IF($D29&gt;0,F29/$D29,0)</f>
        <v>0.03179953106682298</v>
      </c>
      <c r="K29" s="26">
        <f>IF($D29&gt;0,G29/$D29,0)</f>
        <v>0.5180490425947636</v>
      </c>
      <c r="L29" s="26">
        <f>IF($D29&gt;0,H29/$D29,0)</f>
        <v>0.7431125439624854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B7:C7"/>
    <mergeCell ref="A29:C29"/>
    <mergeCell ref="A1:L1"/>
    <mergeCell ref="A2:L2"/>
    <mergeCell ref="A3:L3"/>
    <mergeCell ref="A4:L4"/>
    <mergeCell ref="B6:C6"/>
  </mergeCells>
  <printOptions/>
  <pageMargins left="0.5" right="0.25" top="1" bottom="1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November "&amp;yr</f>
        <v>Document Source Statistics November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15</v>
      </c>
      <c r="E7" s="18">
        <v>0</v>
      </c>
      <c r="F7" s="18">
        <v>0</v>
      </c>
      <c r="G7" s="18">
        <v>14</v>
      </c>
      <c r="H7" s="18">
        <f>SUM(E7:G7)</f>
        <v>14</v>
      </c>
      <c r="I7" s="21">
        <f>IF($D7&gt;0,E7/$D7,0)</f>
        <v>0</v>
      </c>
      <c r="J7" s="21">
        <f>IF($D7&gt;0,F7/$D7,0)</f>
        <v>0</v>
      </c>
      <c r="K7" s="21">
        <f>IF($D7&gt;0,G7/$D7,0)</f>
        <v>0.9333333333333333</v>
      </c>
      <c r="L7" s="20">
        <f>SUM(I7:K7)</f>
        <v>0.9333333333333333</v>
      </c>
    </row>
    <row r="8" spans="1:12" ht="15" customHeight="1">
      <c r="A8" s="2" t="s">
        <v>7</v>
      </c>
      <c r="B8" s="2" t="s">
        <v>8</v>
      </c>
      <c r="C8" s="2"/>
      <c r="D8" s="18">
        <v>17417</v>
      </c>
      <c r="E8" s="18">
        <v>0</v>
      </c>
      <c r="F8" s="18">
        <v>4</v>
      </c>
      <c r="G8" s="18">
        <v>15587</v>
      </c>
      <c r="H8" s="18">
        <f aca="true" t="shared" si="0" ref="H8:H15">SUM(E8:G8)</f>
        <v>15591</v>
      </c>
      <c r="I8" s="21">
        <f aca="true" t="shared" si="1" ref="I8:I16">IF($D8&gt;0,E8/$D8,0)</f>
        <v>0</v>
      </c>
      <c r="J8" s="21">
        <f aca="true" t="shared" si="2" ref="J8:J15">IF($D8&gt;0,F8/$D8,0)</f>
        <v>0.00022966067635069186</v>
      </c>
      <c r="K8" s="21">
        <f aca="true" t="shared" si="3" ref="K8:K16">IF($D8&gt;0,G8/$D8,0)</f>
        <v>0.8949302405695585</v>
      </c>
      <c r="L8" s="20">
        <f aca="true" t="shared" si="4" ref="L8:L24">SUM(I8:K8)</f>
        <v>0.8951599012459092</v>
      </c>
    </row>
    <row r="9" spans="1:12" ht="15" customHeight="1">
      <c r="A9" s="2" t="s">
        <v>9</v>
      </c>
      <c r="B9" s="2" t="s">
        <v>10</v>
      </c>
      <c r="C9" s="2"/>
      <c r="D9" s="18">
        <v>6695</v>
      </c>
      <c r="E9" s="18">
        <v>0</v>
      </c>
      <c r="F9" s="18">
        <v>0</v>
      </c>
      <c r="G9" s="18">
        <v>5971</v>
      </c>
      <c r="H9" s="18">
        <f t="shared" si="0"/>
        <v>5971</v>
      </c>
      <c r="I9" s="21">
        <f t="shared" si="1"/>
        <v>0</v>
      </c>
      <c r="J9" s="21">
        <f t="shared" si="2"/>
        <v>0</v>
      </c>
      <c r="K9" s="21">
        <f t="shared" si="3"/>
        <v>0.8918595967139656</v>
      </c>
      <c r="L9" s="20">
        <f t="shared" si="4"/>
        <v>0.8918595967139656</v>
      </c>
    </row>
    <row r="10" spans="1:12" ht="15" customHeight="1">
      <c r="A10" s="2" t="s">
        <v>11</v>
      </c>
      <c r="B10" s="2" t="s">
        <v>12</v>
      </c>
      <c r="C10" s="2"/>
      <c r="D10" s="18">
        <v>12113</v>
      </c>
      <c r="E10" s="18">
        <v>0</v>
      </c>
      <c r="F10" s="18">
        <v>0</v>
      </c>
      <c r="G10" s="18">
        <v>7484</v>
      </c>
      <c r="H10" s="18">
        <f t="shared" si="0"/>
        <v>7484</v>
      </c>
      <c r="I10" s="21">
        <f t="shared" si="1"/>
        <v>0</v>
      </c>
      <c r="J10" s="21">
        <f t="shared" si="2"/>
        <v>0</v>
      </c>
      <c r="K10" s="21">
        <f t="shared" si="3"/>
        <v>0.6178485924213655</v>
      </c>
      <c r="L10" s="20">
        <f t="shared" si="4"/>
        <v>0.6178485924213655</v>
      </c>
    </row>
    <row r="11" spans="1:12" ht="15" customHeight="1">
      <c r="A11" s="2" t="s">
        <v>13</v>
      </c>
      <c r="B11" s="2" t="s">
        <v>14</v>
      </c>
      <c r="C11" s="2"/>
      <c r="D11" s="18">
        <v>5255</v>
      </c>
      <c r="E11" s="18">
        <v>0</v>
      </c>
      <c r="F11" s="18">
        <v>0</v>
      </c>
      <c r="G11" s="18">
        <v>4572</v>
      </c>
      <c r="H11" s="18">
        <f t="shared" si="0"/>
        <v>4572</v>
      </c>
      <c r="I11" s="21">
        <f t="shared" si="1"/>
        <v>0</v>
      </c>
      <c r="J11" s="21">
        <f t="shared" si="2"/>
        <v>0</v>
      </c>
      <c r="K11" s="21">
        <f t="shared" si="3"/>
        <v>0.8700285442435776</v>
      </c>
      <c r="L11" s="20">
        <f t="shared" si="4"/>
        <v>0.8700285442435776</v>
      </c>
    </row>
    <row r="12" spans="1:12" ht="15" customHeight="1">
      <c r="A12" s="2" t="s">
        <v>15</v>
      </c>
      <c r="B12" s="2" t="s">
        <v>16</v>
      </c>
      <c r="C12" s="2"/>
      <c r="D12" s="18">
        <v>1836</v>
      </c>
      <c r="E12" s="18">
        <v>0</v>
      </c>
      <c r="F12" s="18">
        <v>0</v>
      </c>
      <c r="G12" s="18">
        <v>1741</v>
      </c>
      <c r="H12" s="18">
        <f t="shared" si="0"/>
        <v>1741</v>
      </c>
      <c r="I12" s="21">
        <f t="shared" si="1"/>
        <v>0</v>
      </c>
      <c r="J12" s="21">
        <f t="shared" si="2"/>
        <v>0</v>
      </c>
      <c r="K12" s="21">
        <f t="shared" si="3"/>
        <v>0.9482570806100218</v>
      </c>
      <c r="L12" s="20">
        <f t="shared" si="4"/>
        <v>0.9482570806100218</v>
      </c>
    </row>
    <row r="13" spans="1:12" ht="15" customHeight="1">
      <c r="A13" s="2" t="s">
        <v>17</v>
      </c>
      <c r="B13" s="2" t="s">
        <v>18</v>
      </c>
      <c r="C13" s="2"/>
      <c r="D13" s="18">
        <v>950</v>
      </c>
      <c r="E13" s="18">
        <v>0</v>
      </c>
      <c r="F13" s="18">
        <v>0</v>
      </c>
      <c r="G13" s="18">
        <v>770</v>
      </c>
      <c r="H13" s="18">
        <f t="shared" si="0"/>
        <v>770</v>
      </c>
      <c r="I13" s="21">
        <f t="shared" si="1"/>
        <v>0</v>
      </c>
      <c r="J13" s="21">
        <f t="shared" si="2"/>
        <v>0</v>
      </c>
      <c r="K13" s="21">
        <f t="shared" si="3"/>
        <v>0.8105263157894737</v>
      </c>
      <c r="L13" s="20">
        <f t="shared" si="4"/>
        <v>0.8105263157894737</v>
      </c>
    </row>
    <row r="14" spans="1:12" ht="15" customHeight="1">
      <c r="A14" s="2" t="s">
        <v>19</v>
      </c>
      <c r="B14" s="2" t="s">
        <v>20</v>
      </c>
      <c r="C14" s="2"/>
      <c r="D14" s="18">
        <v>6573</v>
      </c>
      <c r="E14" s="18">
        <v>0</v>
      </c>
      <c r="F14" s="18">
        <v>0</v>
      </c>
      <c r="G14" s="18">
        <v>4706</v>
      </c>
      <c r="H14" s="18">
        <f t="shared" si="0"/>
        <v>4706</v>
      </c>
      <c r="I14" s="21">
        <f t="shared" si="1"/>
        <v>0</v>
      </c>
      <c r="J14" s="21">
        <f t="shared" si="2"/>
        <v>0</v>
      </c>
      <c r="K14" s="21">
        <f t="shared" si="3"/>
        <v>0.7159592271413358</v>
      </c>
      <c r="L14" s="20">
        <f t="shared" si="4"/>
        <v>0.7159592271413358</v>
      </c>
    </row>
    <row r="15" spans="1:12" ht="15" customHeight="1">
      <c r="A15" s="2" t="s">
        <v>23</v>
      </c>
      <c r="B15" s="2" t="s">
        <v>24</v>
      </c>
      <c r="C15" s="2"/>
      <c r="D15" s="18">
        <v>2445</v>
      </c>
      <c r="E15" s="18">
        <v>0</v>
      </c>
      <c r="F15" s="18">
        <v>0</v>
      </c>
      <c r="G15" s="18">
        <v>1940</v>
      </c>
      <c r="H15" s="18">
        <f t="shared" si="0"/>
        <v>1940</v>
      </c>
      <c r="I15" s="21">
        <f t="shared" si="1"/>
        <v>0</v>
      </c>
      <c r="J15" s="21">
        <f t="shared" si="2"/>
        <v>0</v>
      </c>
      <c r="K15" s="21">
        <f t="shared" si="3"/>
        <v>0.7934560327198364</v>
      </c>
      <c r="L15" s="20">
        <f t="shared" si="4"/>
        <v>0.7934560327198364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53299</v>
      </c>
      <c r="E16" s="13">
        <f>SUM(E7:E15)</f>
        <v>0</v>
      </c>
      <c r="F16" s="13">
        <f>SUM(F7:F15)</f>
        <v>4</v>
      </c>
      <c r="G16" s="13">
        <f>SUM(G7:G15)</f>
        <v>42785</v>
      </c>
      <c r="H16" s="13">
        <f>SUM(G16)</f>
        <v>42785</v>
      </c>
      <c r="I16" s="14">
        <f t="shared" si="1"/>
        <v>0</v>
      </c>
      <c r="J16" s="14">
        <f>IF($D16&gt;0,F16/$D16,0)</f>
        <v>7.504831235107601E-05</v>
      </c>
      <c r="K16" s="14">
        <f t="shared" si="3"/>
        <v>0.8027355109851967</v>
      </c>
      <c r="L16" s="15">
        <f t="shared" si="4"/>
        <v>0.8028105592975477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>
        <f>SUM(G17)</f>
        <v>0</v>
      </c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3063</v>
      </c>
      <c r="E18" s="18">
        <v>1598</v>
      </c>
      <c r="F18" s="18">
        <v>407</v>
      </c>
      <c r="G18" s="18">
        <v>984</v>
      </c>
      <c r="H18" s="18">
        <f aca="true" t="shared" si="5" ref="H18:H24">SUM(E18:G18)</f>
        <v>2989</v>
      </c>
      <c r="I18" s="21">
        <f aca="true" t="shared" si="6" ref="I18:K25">IF($D18&gt;0,E18/$D18,0)</f>
        <v>0.5217107411034934</v>
      </c>
      <c r="J18" s="21">
        <f t="shared" si="6"/>
        <v>0.1328762650995756</v>
      </c>
      <c r="K18" s="21">
        <f t="shared" si="6"/>
        <v>0.32125367286973555</v>
      </c>
      <c r="L18" s="20">
        <f t="shared" si="4"/>
        <v>0.9758406790728045</v>
      </c>
    </row>
    <row r="19" spans="1:12" ht="15" customHeight="1">
      <c r="A19" s="2" t="s">
        <v>25</v>
      </c>
      <c r="B19" s="2" t="s">
        <v>26</v>
      </c>
      <c r="C19" s="2"/>
      <c r="D19" s="18">
        <v>26593</v>
      </c>
      <c r="E19" s="18">
        <v>10001</v>
      </c>
      <c r="F19" s="18">
        <v>58</v>
      </c>
      <c r="G19" s="18">
        <v>7546</v>
      </c>
      <c r="H19" s="18">
        <f t="shared" si="5"/>
        <v>17605</v>
      </c>
      <c r="I19" s="21">
        <f t="shared" si="6"/>
        <v>0.37607641108562406</v>
      </c>
      <c r="J19" s="21">
        <f t="shared" si="6"/>
        <v>0.0021810250817884407</v>
      </c>
      <c r="K19" s="21">
        <f t="shared" si="6"/>
        <v>0.2837588839168202</v>
      </c>
      <c r="L19" s="20">
        <f t="shared" si="4"/>
        <v>0.6620163200842327</v>
      </c>
    </row>
    <row r="20" spans="1:12" ht="15" customHeight="1">
      <c r="A20" s="2" t="s">
        <v>27</v>
      </c>
      <c r="B20" s="2" t="s">
        <v>28</v>
      </c>
      <c r="C20" s="2"/>
      <c r="D20" s="18">
        <v>9617</v>
      </c>
      <c r="E20" s="18">
        <v>4393</v>
      </c>
      <c r="F20" s="18">
        <v>0</v>
      </c>
      <c r="G20" s="18">
        <v>2199</v>
      </c>
      <c r="H20" s="18">
        <f t="shared" si="5"/>
        <v>6592</v>
      </c>
      <c r="I20" s="21">
        <f t="shared" si="6"/>
        <v>0.45679525839658935</v>
      </c>
      <c r="J20" s="21">
        <f t="shared" si="6"/>
        <v>0</v>
      </c>
      <c r="K20" s="21">
        <f t="shared" si="6"/>
        <v>0.2286575855256317</v>
      </c>
      <c r="L20" s="20">
        <f t="shared" si="4"/>
        <v>0.6854528439222211</v>
      </c>
    </row>
    <row r="21" spans="1:12" ht="15" customHeight="1">
      <c r="A21" s="2" t="s">
        <v>29</v>
      </c>
      <c r="B21" s="2" t="s">
        <v>30</v>
      </c>
      <c r="C21" s="2"/>
      <c r="D21" s="18">
        <v>51</v>
      </c>
      <c r="E21" s="18">
        <v>8</v>
      </c>
      <c r="F21" s="18">
        <v>0</v>
      </c>
      <c r="G21" s="18">
        <v>10</v>
      </c>
      <c r="H21" s="18">
        <f t="shared" si="5"/>
        <v>18</v>
      </c>
      <c r="I21" s="21">
        <f t="shared" si="6"/>
        <v>0.1568627450980392</v>
      </c>
      <c r="J21" s="21">
        <f t="shared" si="6"/>
        <v>0</v>
      </c>
      <c r="K21" s="21">
        <f t="shared" si="6"/>
        <v>0.19607843137254902</v>
      </c>
      <c r="L21" s="20">
        <f t="shared" si="4"/>
        <v>0.3529411764705882</v>
      </c>
    </row>
    <row r="22" spans="1:12" ht="15" customHeight="1">
      <c r="A22" s="2" t="s">
        <v>31</v>
      </c>
      <c r="B22" s="2" t="s">
        <v>32</v>
      </c>
      <c r="C22" s="2"/>
      <c r="D22" s="18">
        <v>67</v>
      </c>
      <c r="E22" s="18">
        <v>32</v>
      </c>
      <c r="F22" s="18">
        <v>0</v>
      </c>
      <c r="G22" s="18">
        <v>11</v>
      </c>
      <c r="H22" s="18">
        <f t="shared" si="5"/>
        <v>43</v>
      </c>
      <c r="I22" s="21">
        <f t="shared" si="6"/>
        <v>0.47761194029850745</v>
      </c>
      <c r="J22" s="21">
        <f t="shared" si="6"/>
        <v>0</v>
      </c>
      <c r="K22" s="21">
        <f t="shared" si="6"/>
        <v>0.16417910447761194</v>
      </c>
      <c r="L22" s="20">
        <f t="shared" si="4"/>
        <v>0.6417910447761194</v>
      </c>
    </row>
    <row r="23" spans="1:12" ht="15" customHeight="1">
      <c r="A23" s="2" t="s">
        <v>33</v>
      </c>
      <c r="B23" s="2" t="s">
        <v>34</v>
      </c>
      <c r="C23" s="2"/>
      <c r="D23" s="18">
        <v>374</v>
      </c>
      <c r="E23" s="18">
        <v>45</v>
      </c>
      <c r="F23" s="18">
        <v>0</v>
      </c>
      <c r="G23" s="18">
        <v>207</v>
      </c>
      <c r="H23" s="18">
        <f t="shared" si="5"/>
        <v>252</v>
      </c>
      <c r="I23" s="21">
        <f t="shared" si="6"/>
        <v>0.12032085561497326</v>
      </c>
      <c r="J23" s="21">
        <f t="shared" si="6"/>
        <v>0</v>
      </c>
      <c r="K23" s="21">
        <f t="shared" si="6"/>
        <v>0.553475935828877</v>
      </c>
      <c r="L23" s="20">
        <f t="shared" si="4"/>
        <v>0.6737967914438503</v>
      </c>
    </row>
    <row r="24" spans="1:12" ht="15" customHeight="1">
      <c r="A24" s="2" t="s">
        <v>35</v>
      </c>
      <c r="B24" s="2" t="s">
        <v>36</v>
      </c>
      <c r="C24" s="2"/>
      <c r="D24" s="18">
        <v>10825</v>
      </c>
      <c r="E24" s="18">
        <v>6051</v>
      </c>
      <c r="F24" s="18">
        <v>264</v>
      </c>
      <c r="G24" s="18">
        <v>2288</v>
      </c>
      <c r="H24" s="18">
        <f t="shared" si="5"/>
        <v>8603</v>
      </c>
      <c r="I24" s="21">
        <f t="shared" si="6"/>
        <v>0.5589838337182448</v>
      </c>
      <c r="J24" s="21">
        <f t="shared" si="6"/>
        <v>0.024387990762124712</v>
      </c>
      <c r="K24" s="21">
        <f t="shared" si="6"/>
        <v>0.21136258660508084</v>
      </c>
      <c r="L24" s="20">
        <f t="shared" si="4"/>
        <v>0.7947344110854504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50590</v>
      </c>
      <c r="E25" s="22">
        <f>SUM(E18:E24)</f>
        <v>22128</v>
      </c>
      <c r="F25" s="22">
        <f>SUM(F18:F24)</f>
        <v>729</v>
      </c>
      <c r="G25" s="22">
        <f>SUM(G18:G24)</f>
        <v>13245</v>
      </c>
      <c r="H25" s="22">
        <f>SUM(E25:G25)</f>
        <v>36102</v>
      </c>
      <c r="I25" s="23">
        <f>IF($D25&gt;0,E25/$D25,0)</f>
        <v>0.4373986953943467</v>
      </c>
      <c r="J25" s="23">
        <f t="shared" si="6"/>
        <v>0.014409962443170587</v>
      </c>
      <c r="K25" s="23">
        <f t="shared" si="6"/>
        <v>0.26181063451274955</v>
      </c>
      <c r="L25" s="23">
        <f>IF(G25&gt;0,H25/$D25,0)</f>
        <v>0.7136192923502669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9923</v>
      </c>
      <c r="E27" s="9">
        <v>1400</v>
      </c>
      <c r="F27" s="9">
        <v>2854</v>
      </c>
      <c r="G27" s="9">
        <v>910</v>
      </c>
      <c r="H27" s="18">
        <f>SUM(E27:G27)</f>
        <v>5164</v>
      </c>
      <c r="I27" s="25">
        <f>IF($D27&gt;0,E27/$D27,0)</f>
        <v>0.14108636501058147</v>
      </c>
      <c r="J27" s="25">
        <f>IF($D27&gt;0,F27/$D27,0)</f>
        <v>0.2876146326715711</v>
      </c>
      <c r="K27" s="25">
        <f>IF($D27&gt;0,G27/$D27,0)</f>
        <v>0.09170613725687796</v>
      </c>
      <c r="L27" s="25">
        <f>IF($D27&gt;0,H27/$D27,0)</f>
        <v>0.5204071349390306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113812</v>
      </c>
      <c r="E29" s="11">
        <f>E16+E25+E27</f>
        <v>23528</v>
      </c>
      <c r="F29" s="11">
        <f>F16+F25+F27</f>
        <v>3587</v>
      </c>
      <c r="G29" s="11">
        <f>G16+G25+G27</f>
        <v>56940</v>
      </c>
      <c r="H29" s="11">
        <f>SUM(E29:G29)</f>
        <v>84055</v>
      </c>
      <c r="I29" s="26">
        <f>IF($D29&gt;0,E29/$D29,0)</f>
        <v>0.20672688292974378</v>
      </c>
      <c r="J29" s="26">
        <f>IF($D29&gt;0,F29/$D29,0)</f>
        <v>0.03151688749868204</v>
      </c>
      <c r="K29" s="26">
        <f>IF($D29&gt;0,G29/$D29,0)</f>
        <v>0.5002987382701297</v>
      </c>
      <c r="L29" s="26">
        <f>IF($D29&gt;0,H29/$D29,0)</f>
        <v>0.7385425086985555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300" verticalDpi="3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9.7109375" style="0" customWidth="1"/>
    <col min="4" max="5" width="10.00390625" style="0" customWidth="1"/>
    <col min="6" max="6" width="9.421875" style="0" customWidth="1"/>
    <col min="7" max="7" width="10.421875" style="0" customWidth="1"/>
    <col min="8" max="8" width="10.140625" style="0" customWidth="1"/>
    <col min="9" max="9" width="10.8515625" style="0" customWidth="1"/>
    <col min="10" max="10" width="9.7109375" style="0" customWidth="1"/>
    <col min="11" max="11" width="9.57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December "&amp;yr</f>
        <v>Document Source Statistics December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24</v>
      </c>
      <c r="E7">
        <v>0</v>
      </c>
      <c r="F7" s="18">
        <v>0</v>
      </c>
      <c r="G7" s="18">
        <v>16</v>
      </c>
      <c r="H7" s="18">
        <f>SUM(F7:G7)</f>
        <v>16</v>
      </c>
      <c r="I7" s="21">
        <f>IF($D7&gt;0,G7/$D7,0)</f>
        <v>0.6666666666666666</v>
      </c>
      <c r="J7" s="21">
        <f>IF($D7&gt;0,F7/$D7,0)</f>
        <v>0</v>
      </c>
      <c r="K7" s="21" t="e">
        <f>IF($D7&gt;0,#REF!/$D7,0)</f>
        <v>#REF!</v>
      </c>
      <c r="L7" s="20" t="e">
        <f>SUM(I7:K7)</f>
        <v>#REF!</v>
      </c>
    </row>
    <row r="8" spans="1:12" ht="15" customHeight="1">
      <c r="A8" s="2" t="s">
        <v>7</v>
      </c>
      <c r="B8" s="2" t="s">
        <v>8</v>
      </c>
      <c r="C8" s="2"/>
      <c r="D8" s="18">
        <v>16827</v>
      </c>
      <c r="E8">
        <v>0</v>
      </c>
      <c r="F8" s="18">
        <v>0</v>
      </c>
      <c r="G8" s="18">
        <v>15311</v>
      </c>
      <c r="H8" s="18">
        <f>SUM(F8:G8)</f>
        <v>15311</v>
      </c>
      <c r="I8" s="21">
        <f>IF($D8&gt;0,G8/$D8,0)</f>
        <v>0.9099066975693826</v>
      </c>
      <c r="J8" s="21">
        <f aca="true" t="shared" si="0" ref="J8:J15">IF($D8&gt;0,F8/$D8,0)</f>
        <v>0</v>
      </c>
      <c r="K8" s="21" t="e">
        <f>IF($D8&gt;0,#REF!/$D8,0)</f>
        <v>#REF!</v>
      </c>
      <c r="L8" s="20" t="e">
        <f aca="true" t="shared" si="1" ref="L8:L24">SUM(I8:K8)</f>
        <v>#REF!</v>
      </c>
    </row>
    <row r="9" spans="1:12" ht="15" customHeight="1">
      <c r="A9" s="2" t="s">
        <v>9</v>
      </c>
      <c r="B9" s="2" t="s">
        <v>10</v>
      </c>
      <c r="C9" s="2"/>
      <c r="D9" s="18">
        <v>6305</v>
      </c>
      <c r="E9">
        <v>0</v>
      </c>
      <c r="F9" s="18">
        <v>2</v>
      </c>
      <c r="G9" s="18">
        <v>5831</v>
      </c>
      <c r="H9" s="18">
        <f>SUM(F9:G9)</f>
        <v>5833</v>
      </c>
      <c r="I9" s="21">
        <f>IF($D9&gt;0,G9/$D9,0)</f>
        <v>0.924821570182395</v>
      </c>
      <c r="J9" s="21">
        <f t="shared" si="0"/>
        <v>0.00031720856463124506</v>
      </c>
      <c r="K9" s="21" t="e">
        <f>IF($D9&gt;0,#REF!/$D9,0)</f>
        <v>#REF!</v>
      </c>
      <c r="L9" s="20" t="e">
        <f t="shared" si="1"/>
        <v>#REF!</v>
      </c>
    </row>
    <row r="10" spans="1:12" ht="15" customHeight="1">
      <c r="A10" s="2" t="s">
        <v>11</v>
      </c>
      <c r="B10" s="2" t="s">
        <v>12</v>
      </c>
      <c r="C10" s="2"/>
      <c r="D10" s="18">
        <v>12319</v>
      </c>
      <c r="E10">
        <v>0</v>
      </c>
      <c r="F10" s="18">
        <v>0</v>
      </c>
      <c r="G10" s="18">
        <v>7489</v>
      </c>
      <c r="H10" s="18">
        <f>SUM(F10:G10)</f>
        <v>7489</v>
      </c>
      <c r="I10" s="21">
        <f>IF($D10&gt;0,G10/$D10,0)</f>
        <v>0.6079227210000812</v>
      </c>
      <c r="J10" s="21">
        <f t="shared" si="0"/>
        <v>0</v>
      </c>
      <c r="K10" s="21" t="e">
        <f>IF($D10&gt;0,#REF!/$D10,0)</f>
        <v>#REF!</v>
      </c>
      <c r="L10" s="20" t="e">
        <f t="shared" si="1"/>
        <v>#REF!</v>
      </c>
    </row>
    <row r="11" spans="1:12" ht="15" customHeight="1">
      <c r="A11" s="2" t="s">
        <v>13</v>
      </c>
      <c r="B11" s="2" t="s">
        <v>14</v>
      </c>
      <c r="C11" s="2"/>
      <c r="D11" s="18">
        <v>5231</v>
      </c>
      <c r="E11">
        <v>0</v>
      </c>
      <c r="F11" s="18">
        <v>0</v>
      </c>
      <c r="G11" s="18">
        <v>4473</v>
      </c>
      <c r="H11" s="18">
        <f>SUM(F11:G11)</f>
        <v>4473</v>
      </c>
      <c r="I11" s="21">
        <f>IF($D11&gt;0,G11/$D11,0)</f>
        <v>0.8550946281781686</v>
      </c>
      <c r="J11" s="21">
        <f t="shared" si="0"/>
        <v>0</v>
      </c>
      <c r="K11" s="21" t="e">
        <f>IF($D11&gt;0,#REF!/$D11,0)</f>
        <v>#REF!</v>
      </c>
      <c r="L11" s="20" t="e">
        <f t="shared" si="1"/>
        <v>#REF!</v>
      </c>
    </row>
    <row r="12" spans="1:12" ht="15" customHeight="1">
      <c r="A12" s="2" t="s">
        <v>15</v>
      </c>
      <c r="B12" s="2" t="s">
        <v>16</v>
      </c>
      <c r="C12" s="2"/>
      <c r="D12" s="18">
        <v>1893</v>
      </c>
      <c r="E12">
        <v>0</v>
      </c>
      <c r="F12" s="18">
        <v>0</v>
      </c>
      <c r="G12" s="18">
        <v>1785</v>
      </c>
      <c r="H12" s="18">
        <f>SUM(F12:G12)</f>
        <v>1785</v>
      </c>
      <c r="I12" s="21">
        <f>IF($D12&gt;0,G12/$D12,0)</f>
        <v>0.9429477020602218</v>
      </c>
      <c r="J12" s="21">
        <f t="shared" si="0"/>
        <v>0</v>
      </c>
      <c r="K12" s="21" t="e">
        <f>IF($D12&gt;0,#REF!/$D12,0)</f>
        <v>#REF!</v>
      </c>
      <c r="L12" s="20" t="e">
        <f t="shared" si="1"/>
        <v>#REF!</v>
      </c>
    </row>
    <row r="13" spans="1:12" ht="15" customHeight="1">
      <c r="A13" s="2" t="s">
        <v>17</v>
      </c>
      <c r="B13" s="2" t="s">
        <v>18</v>
      </c>
      <c r="C13" s="2"/>
      <c r="D13" s="18">
        <v>875</v>
      </c>
      <c r="E13">
        <v>0</v>
      </c>
      <c r="F13" s="18">
        <v>0</v>
      </c>
      <c r="G13" s="18">
        <v>672</v>
      </c>
      <c r="H13" s="18">
        <f>SUM(F13:G13)</f>
        <v>672</v>
      </c>
      <c r="I13" s="21">
        <f>IF($D13&gt;0,G13/$D13,0)</f>
        <v>0.768</v>
      </c>
      <c r="J13" s="21">
        <f t="shared" si="0"/>
        <v>0</v>
      </c>
      <c r="K13" s="21" t="e">
        <f>IF($D13&gt;0,#REF!/$D13,0)</f>
        <v>#REF!</v>
      </c>
      <c r="L13" s="20" t="e">
        <f t="shared" si="1"/>
        <v>#REF!</v>
      </c>
    </row>
    <row r="14" spans="1:12" ht="15" customHeight="1">
      <c r="A14" s="2" t="s">
        <v>19</v>
      </c>
      <c r="B14" s="2" t="s">
        <v>20</v>
      </c>
      <c r="C14" s="2"/>
      <c r="D14" s="18">
        <v>6634</v>
      </c>
      <c r="E14">
        <v>0</v>
      </c>
      <c r="F14" s="18">
        <v>0</v>
      </c>
      <c r="G14" s="18">
        <v>4711</v>
      </c>
      <c r="H14" s="18">
        <f>SUM(F14:G14)</f>
        <v>4711</v>
      </c>
      <c r="I14" s="21">
        <f>IF($D14&gt;0,G14/$D14,0)</f>
        <v>0.7101296352125415</v>
      </c>
      <c r="J14" s="21">
        <f t="shared" si="0"/>
        <v>0</v>
      </c>
      <c r="K14" s="21" t="e">
        <f>IF($D14&gt;0,#REF!/$D14,0)</f>
        <v>#REF!</v>
      </c>
      <c r="L14" s="20" t="e">
        <f t="shared" si="1"/>
        <v>#REF!</v>
      </c>
    </row>
    <row r="15" spans="1:12" ht="15" customHeight="1">
      <c r="A15" s="2" t="s">
        <v>23</v>
      </c>
      <c r="B15" s="2" t="s">
        <v>24</v>
      </c>
      <c r="C15" s="2"/>
      <c r="D15" s="18">
        <v>2573</v>
      </c>
      <c r="E15">
        <v>0</v>
      </c>
      <c r="F15" s="18">
        <v>0</v>
      </c>
      <c r="G15" s="18">
        <v>2035</v>
      </c>
      <c r="H15" s="18">
        <f>SUM(F15:G15)</f>
        <v>2035</v>
      </c>
      <c r="I15" s="21">
        <f>IF($D15&gt;0,G15/$D15,0)</f>
        <v>0.7909055577147299</v>
      </c>
      <c r="J15" s="21">
        <f t="shared" si="0"/>
        <v>0</v>
      </c>
      <c r="K15" s="21" t="e">
        <f>IF($D15&gt;0,#REF!/$D15,0)</f>
        <v>#REF!</v>
      </c>
      <c r="L15" s="20" t="e">
        <f t="shared" si="1"/>
        <v>#REF!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52681</v>
      </c>
      <c r="E16" s="13">
        <f>SUM(E7:E15)</f>
        <v>0</v>
      </c>
      <c r="F16" s="13">
        <f>SUM(F7:F15)</f>
        <v>2</v>
      </c>
      <c r="G16" s="13">
        <f>SUM(G7:G15)</f>
        <v>42323</v>
      </c>
      <c r="H16" s="13">
        <f>SUM(G16)</f>
        <v>42323</v>
      </c>
      <c r="I16" s="14">
        <f>IF($D16&gt;0,E16/$D16,0)</f>
        <v>0</v>
      </c>
      <c r="J16" s="14">
        <f>IF($D16&gt;0,F16/$D16,0)</f>
        <v>3.7964351473965944E-05</v>
      </c>
      <c r="K16" s="14">
        <f>IF($D16&gt;0,G16/$D16,0)</f>
        <v>0.8033826237163304</v>
      </c>
      <c r="L16" s="15">
        <f t="shared" si="1"/>
        <v>0.8034205880678044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2440</v>
      </c>
      <c r="E18">
        <v>1260</v>
      </c>
      <c r="F18" s="18">
        <v>3</v>
      </c>
      <c r="G18" s="18">
        <v>866</v>
      </c>
      <c r="H18" s="18">
        <f>SUM(F18:G18)</f>
        <v>869</v>
      </c>
      <c r="I18" s="21">
        <f>IF($D18&gt;0,G18/$D18,0)</f>
        <v>0.3549180327868853</v>
      </c>
      <c r="J18" s="21">
        <f aca="true" t="shared" si="2" ref="J18:K25">IF($D18&gt;0,F18/$D18,0)</f>
        <v>0.0012295081967213116</v>
      </c>
      <c r="K18" s="21" t="e">
        <f>IF($D18&gt;0,#REF!/$D18,0)</f>
        <v>#REF!</v>
      </c>
      <c r="L18" s="20" t="e">
        <f t="shared" si="1"/>
        <v>#REF!</v>
      </c>
    </row>
    <row r="19" spans="1:12" ht="15" customHeight="1">
      <c r="A19" s="2" t="s">
        <v>25</v>
      </c>
      <c r="B19" s="2" t="s">
        <v>26</v>
      </c>
      <c r="C19" s="2"/>
      <c r="D19" s="18">
        <v>23536</v>
      </c>
      <c r="E19">
        <v>7657</v>
      </c>
      <c r="F19" s="18">
        <v>465</v>
      </c>
      <c r="G19" s="18">
        <v>7460</v>
      </c>
      <c r="H19" s="18">
        <f>SUM(F19:G19)</f>
        <v>7925</v>
      </c>
      <c r="I19" s="21">
        <f>IF($D19&gt;0,G19/$D19,0)</f>
        <v>0.31696125084976207</v>
      </c>
      <c r="J19" s="21">
        <f t="shared" si="2"/>
        <v>0.019756968048946295</v>
      </c>
      <c r="K19" s="21" t="e">
        <f>IF($D19&gt;0,#REF!/$D19,0)</f>
        <v>#REF!</v>
      </c>
      <c r="L19" s="20" t="e">
        <f t="shared" si="1"/>
        <v>#REF!</v>
      </c>
    </row>
    <row r="20" spans="1:12" ht="15" customHeight="1">
      <c r="A20" s="2" t="s">
        <v>27</v>
      </c>
      <c r="B20" s="2" t="s">
        <v>28</v>
      </c>
      <c r="C20" s="2"/>
      <c r="D20" s="18">
        <v>8089</v>
      </c>
      <c r="E20">
        <v>2755</v>
      </c>
      <c r="F20" s="18">
        <v>28</v>
      </c>
      <c r="G20" s="18">
        <v>2241</v>
      </c>
      <c r="H20" s="18">
        <f>SUM(F20:G20)</f>
        <v>2269</v>
      </c>
      <c r="I20" s="21">
        <f>IF($D20&gt;0,G20/$D20,0)</f>
        <v>0.2770428977623934</v>
      </c>
      <c r="J20" s="21">
        <f t="shared" si="2"/>
        <v>0.0034614909135863518</v>
      </c>
      <c r="K20" s="21" t="e">
        <f>IF($D20&gt;0,#REF!/$D20,0)</f>
        <v>#REF!</v>
      </c>
      <c r="L20" s="20" t="e">
        <f t="shared" si="1"/>
        <v>#REF!</v>
      </c>
    </row>
    <row r="21" spans="1:12" ht="15" customHeight="1">
      <c r="A21" s="2" t="s">
        <v>29</v>
      </c>
      <c r="B21" s="2" t="s">
        <v>30</v>
      </c>
      <c r="C21" s="2"/>
      <c r="D21" s="18">
        <v>39</v>
      </c>
      <c r="E21">
        <v>17</v>
      </c>
      <c r="F21" s="18">
        <v>0</v>
      </c>
      <c r="G21" s="18">
        <v>10</v>
      </c>
      <c r="H21" s="18">
        <f>SUM(F21:G21)</f>
        <v>10</v>
      </c>
      <c r="I21" s="21">
        <f>IF($D21&gt;0,G21/$D21,0)</f>
        <v>0.2564102564102564</v>
      </c>
      <c r="J21" s="21">
        <f t="shared" si="2"/>
        <v>0</v>
      </c>
      <c r="K21" s="21" t="e">
        <f>IF($D21&gt;0,#REF!/$D21,0)</f>
        <v>#REF!</v>
      </c>
      <c r="L21" s="20" t="e">
        <f t="shared" si="1"/>
        <v>#REF!</v>
      </c>
    </row>
    <row r="22" spans="1:12" ht="15" customHeight="1">
      <c r="A22" s="2" t="s">
        <v>31</v>
      </c>
      <c r="B22" s="2" t="s">
        <v>32</v>
      </c>
      <c r="C22" s="2"/>
      <c r="D22" s="18">
        <v>125</v>
      </c>
      <c r="E22">
        <v>29</v>
      </c>
      <c r="F22" s="18">
        <v>0</v>
      </c>
      <c r="G22" s="18">
        <v>36</v>
      </c>
      <c r="H22" s="18">
        <f>SUM(F22:G22)</f>
        <v>36</v>
      </c>
      <c r="I22" s="21">
        <f>IF($D22&gt;0,G22/$D22,0)</f>
        <v>0.288</v>
      </c>
      <c r="J22" s="21">
        <f t="shared" si="2"/>
        <v>0</v>
      </c>
      <c r="K22" s="21" t="e">
        <f>IF($D22&gt;0,#REF!/$D22,0)</f>
        <v>#REF!</v>
      </c>
      <c r="L22" s="20" t="e">
        <f t="shared" si="1"/>
        <v>#REF!</v>
      </c>
    </row>
    <row r="23" spans="1:12" ht="15" customHeight="1">
      <c r="A23" s="2" t="s">
        <v>33</v>
      </c>
      <c r="B23" s="2" t="s">
        <v>34</v>
      </c>
      <c r="C23" s="2"/>
      <c r="D23" s="18">
        <v>371</v>
      </c>
      <c r="E23">
        <v>16</v>
      </c>
      <c r="F23" s="18">
        <v>0</v>
      </c>
      <c r="G23" s="18">
        <v>200</v>
      </c>
      <c r="H23" s="18">
        <f>SUM(F23:G23)</f>
        <v>200</v>
      </c>
      <c r="I23" s="21">
        <f>IF($D23&gt;0,G23/$D23,0)</f>
        <v>0.5390835579514824</v>
      </c>
      <c r="J23" s="21">
        <f t="shared" si="2"/>
        <v>0</v>
      </c>
      <c r="K23" s="21" t="e">
        <f>IF($D23&gt;0,#REF!/$D23,0)</f>
        <v>#REF!</v>
      </c>
      <c r="L23" s="20" t="e">
        <f t="shared" si="1"/>
        <v>#REF!</v>
      </c>
    </row>
    <row r="24" spans="1:12" ht="15" customHeight="1">
      <c r="A24" s="2" t="s">
        <v>35</v>
      </c>
      <c r="B24" s="2" t="s">
        <v>36</v>
      </c>
      <c r="C24" s="2"/>
      <c r="D24" s="18">
        <v>9194</v>
      </c>
      <c r="E24">
        <v>3923</v>
      </c>
      <c r="F24" s="18">
        <v>418</v>
      </c>
      <c r="G24" s="18">
        <v>2238</v>
      </c>
      <c r="H24" s="18">
        <f>SUM(F24:G24)</f>
        <v>2656</v>
      </c>
      <c r="I24" s="21">
        <f>IF($D24&gt;0,G24/$D24,0)</f>
        <v>0.24341962149227758</v>
      </c>
      <c r="J24" s="21">
        <f t="shared" si="2"/>
        <v>0.04546443332608223</v>
      </c>
      <c r="K24" s="21" t="e">
        <f>IF($D24&gt;0,#REF!/$D24,0)</f>
        <v>#REF!</v>
      </c>
      <c r="L24" s="20" t="e">
        <f t="shared" si="1"/>
        <v>#REF!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43794</v>
      </c>
      <c r="E25" s="22">
        <f>SUM(E18:E24)</f>
        <v>15657</v>
      </c>
      <c r="F25" s="22">
        <f>SUM(F18:F24)</f>
        <v>914</v>
      </c>
      <c r="G25" s="22">
        <f>SUM(G18:G24)</f>
        <v>13051</v>
      </c>
      <c r="H25" s="22">
        <f>SUM(E25:G25)</f>
        <v>29622</v>
      </c>
      <c r="I25" s="23">
        <f>IF($D25&gt;0,E25/$D25,0)</f>
        <v>0.35751472804493767</v>
      </c>
      <c r="J25" s="23">
        <f t="shared" si="2"/>
        <v>0.020870438872904965</v>
      </c>
      <c r="K25" s="23">
        <f t="shared" si="2"/>
        <v>0.29800885966114077</v>
      </c>
      <c r="L25" s="23">
        <f>IF(G25&gt;0,H25/$D25,0)</f>
        <v>0.6763940265789834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9828</v>
      </c>
      <c r="E27" s="9">
        <v>1471</v>
      </c>
      <c r="F27" s="9">
        <v>3664</v>
      </c>
      <c r="G27" s="9">
        <v>920</v>
      </c>
      <c r="H27" s="18">
        <f>SUM(E27:G27)</f>
        <v>6055</v>
      </c>
      <c r="I27" s="25">
        <f>IF($D27&gt;0,E27/$D27,0)</f>
        <v>0.14967439967439966</v>
      </c>
      <c r="J27" s="25">
        <f>IF($D27&gt;0,F27/$D27,0)</f>
        <v>0.37281237281237284</v>
      </c>
      <c r="K27" s="25">
        <f>IF($D27&gt;0,G27/$D27,0)</f>
        <v>0.0936100936100936</v>
      </c>
      <c r="L27" s="25">
        <f>IF($D27&gt;0,H27/$D27,0)</f>
        <v>0.6160968660968661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106303</v>
      </c>
      <c r="E29" s="11">
        <f>E16+E25+E27</f>
        <v>17128</v>
      </c>
      <c r="F29" s="11">
        <f>F16+F25+F27</f>
        <v>4580</v>
      </c>
      <c r="G29" s="11">
        <f>G16+G25+G27</f>
        <v>56294</v>
      </c>
      <c r="H29" s="11">
        <f>SUM(E29:G29)</f>
        <v>78002</v>
      </c>
      <c r="I29" s="26">
        <f>IF($D29&gt;0,E29/$D29,0)</f>
        <v>0.16112433327375522</v>
      </c>
      <c r="J29" s="26">
        <f>IF($D29&gt;0,F29/$D29,0)</f>
        <v>0.0430843908450373</v>
      </c>
      <c r="K29" s="26">
        <f>IF($D29&gt;0,G29/$D29,0)</f>
        <v>0.5295617245044825</v>
      </c>
      <c r="L29" s="26">
        <f>IF($D29&gt;0,H29/$D29,0)</f>
        <v>0.733770448623275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3.8515625" style="0" customWidth="1"/>
    <col min="10" max="11" width="11.421875" style="0" customWidth="1"/>
    <col min="12" max="12" width="13.28125" style="0" customWidth="1"/>
  </cols>
  <sheetData>
    <row r="1" spans="1:15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O1" s="28">
        <v>2022</v>
      </c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January 1, "&amp;yr&amp;" - December 31, "&amp;yr</f>
        <v>Document Source Statistics January 1, 2022 - December 31,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f>SUM(JAN:DEC!D7)</f>
        <v>150</v>
      </c>
      <c r="E7" s="18">
        <f>SUM(JAN:DEC!E7)</f>
        <v>10</v>
      </c>
      <c r="F7" s="18">
        <f>SUM(JAN:DEC!F7)</f>
        <v>0</v>
      </c>
      <c r="G7" s="18">
        <f>SUM(JAN:DEC!G7)</f>
        <v>109</v>
      </c>
      <c r="H7" s="18">
        <f>E7+F7+G7</f>
        <v>119</v>
      </c>
      <c r="I7" s="21">
        <f>IF($D7&gt;0,E7/$D7,0)</f>
        <v>0.06666666666666667</v>
      </c>
      <c r="J7" s="21">
        <f>IF($D7&gt;0,F7/$D7,0)</f>
        <v>0</v>
      </c>
      <c r="K7" s="21">
        <f>IF($D7&gt;0,G7/$D7,0)</f>
        <v>0.7266666666666667</v>
      </c>
      <c r="L7" s="20">
        <f>SUM(I7:K7)</f>
        <v>0.7933333333333333</v>
      </c>
    </row>
    <row r="8" spans="1:12" ht="15" customHeight="1">
      <c r="A8" s="2" t="s">
        <v>7</v>
      </c>
      <c r="B8" s="2" t="s">
        <v>8</v>
      </c>
      <c r="C8" s="2"/>
      <c r="D8" s="18">
        <f>SUM(JAN:DEC!D8)</f>
        <v>220755</v>
      </c>
      <c r="E8" s="18">
        <f>SUM(JAN:DEC!E8)</f>
        <v>18872</v>
      </c>
      <c r="F8" s="18">
        <f>SUM(JAN:DEC!F8)</f>
        <v>4</v>
      </c>
      <c r="G8" s="18">
        <f>SUM(JAN:DEC!G8)</f>
        <v>202143</v>
      </c>
      <c r="H8" s="18">
        <f aca="true" t="shared" si="0" ref="H8:H15">E8+F8+G8</f>
        <v>221019</v>
      </c>
      <c r="I8" s="21">
        <f aca="true" t="shared" si="1" ref="I8:K15">IF($D8&gt;0,E8/$D8,0)</f>
        <v>0.08548843740798623</v>
      </c>
      <c r="J8" s="21">
        <f t="shared" si="1"/>
        <v>1.811963488935698E-05</v>
      </c>
      <c r="K8" s="21">
        <f t="shared" si="1"/>
        <v>0.915689338859822</v>
      </c>
      <c r="L8" s="20">
        <f aca="true" t="shared" si="2" ref="L8:L16">SUM(I8:K8)</f>
        <v>1.0011958959026976</v>
      </c>
    </row>
    <row r="9" spans="1:12" ht="15" customHeight="1">
      <c r="A9" s="2" t="s">
        <v>9</v>
      </c>
      <c r="B9" s="2" t="s">
        <v>10</v>
      </c>
      <c r="C9" s="2"/>
      <c r="D9" s="18">
        <f>SUM(JAN:DEC!D9)</f>
        <v>90759</v>
      </c>
      <c r="E9" s="18">
        <f>SUM(JAN:DEC!E9)</f>
        <v>7626</v>
      </c>
      <c r="F9" s="18">
        <f>SUM(JAN:DEC!F9)</f>
        <v>2</v>
      </c>
      <c r="G9" s="18">
        <f>SUM(JAN:DEC!G9)</f>
        <v>85324</v>
      </c>
      <c r="H9" s="18">
        <f t="shared" si="0"/>
        <v>92952</v>
      </c>
      <c r="I9" s="21">
        <f t="shared" si="1"/>
        <v>0.08402472482067894</v>
      </c>
      <c r="J9" s="21">
        <f t="shared" si="1"/>
        <v>2.2036382066792274E-05</v>
      </c>
      <c r="K9" s="21">
        <f t="shared" si="1"/>
        <v>0.940116131733492</v>
      </c>
      <c r="L9" s="20">
        <f t="shared" si="2"/>
        <v>1.0241628929362376</v>
      </c>
    </row>
    <row r="10" spans="1:12" ht="15" customHeight="1">
      <c r="A10" s="2" t="s">
        <v>11</v>
      </c>
      <c r="B10" s="2" t="s">
        <v>12</v>
      </c>
      <c r="C10" s="2"/>
      <c r="D10" s="18">
        <f>SUM(JAN:DEC!D10)</f>
        <v>163351</v>
      </c>
      <c r="E10" s="18">
        <f>SUM(JAN:DEC!E10)</f>
        <v>9733</v>
      </c>
      <c r="F10" s="18">
        <f>SUM(JAN:DEC!F10)</f>
        <v>11</v>
      </c>
      <c r="G10" s="18">
        <f>SUM(JAN:DEC!G10)</f>
        <v>99192</v>
      </c>
      <c r="H10" s="18">
        <f t="shared" si="0"/>
        <v>108936</v>
      </c>
      <c r="I10" s="21">
        <f t="shared" si="1"/>
        <v>0.059583351188544915</v>
      </c>
      <c r="J10" s="21">
        <f t="shared" si="1"/>
        <v>6.733965509853016E-05</v>
      </c>
      <c r="K10" s="21">
        <f t="shared" si="1"/>
        <v>0.6072322789575821</v>
      </c>
      <c r="L10" s="20">
        <f t="shared" si="2"/>
        <v>0.6668829698012256</v>
      </c>
    </row>
    <row r="11" spans="1:12" ht="15" customHeight="1">
      <c r="A11" s="2" t="s">
        <v>13</v>
      </c>
      <c r="B11" s="2" t="s">
        <v>14</v>
      </c>
      <c r="C11" s="2"/>
      <c r="D11" s="18">
        <f>SUM(JAN:DEC!D11)</f>
        <v>70567</v>
      </c>
      <c r="E11" s="18">
        <f>SUM(JAN:DEC!E11)</f>
        <v>5968</v>
      </c>
      <c r="F11" s="18">
        <f>SUM(JAN:DEC!F11)</f>
        <v>0</v>
      </c>
      <c r="G11" s="18">
        <f>SUM(JAN:DEC!G11)</f>
        <v>61261</v>
      </c>
      <c r="H11" s="18">
        <f t="shared" si="0"/>
        <v>67229</v>
      </c>
      <c r="I11" s="21">
        <f t="shared" si="1"/>
        <v>0.0845721087760568</v>
      </c>
      <c r="J11" s="21">
        <f t="shared" si="1"/>
        <v>0</v>
      </c>
      <c r="K11" s="21">
        <f t="shared" si="1"/>
        <v>0.8681253277027505</v>
      </c>
      <c r="L11" s="20">
        <f t="shared" si="2"/>
        <v>0.9526974364788073</v>
      </c>
    </row>
    <row r="12" spans="1:12" ht="15" customHeight="1">
      <c r="A12" s="2" t="s">
        <v>15</v>
      </c>
      <c r="B12" s="2" t="s">
        <v>16</v>
      </c>
      <c r="C12" s="2"/>
      <c r="D12" s="18">
        <f>SUM(JAN:DEC!D12)</f>
        <v>24949</v>
      </c>
      <c r="E12" s="18">
        <f>SUM(JAN:DEC!E12)</f>
        <v>2163</v>
      </c>
      <c r="F12" s="18">
        <f>SUM(JAN:DEC!F12)</f>
        <v>0</v>
      </c>
      <c r="G12" s="18">
        <f>SUM(JAN:DEC!G12)</f>
        <v>23546</v>
      </c>
      <c r="H12" s="18">
        <f t="shared" si="0"/>
        <v>25709</v>
      </c>
      <c r="I12" s="21">
        <f t="shared" si="1"/>
        <v>0.08669686159765923</v>
      </c>
      <c r="J12" s="21">
        <f t="shared" si="1"/>
        <v>0</v>
      </c>
      <c r="K12" s="21">
        <f t="shared" si="1"/>
        <v>0.9437652811735942</v>
      </c>
      <c r="L12" s="20">
        <f t="shared" si="2"/>
        <v>1.0304621427712535</v>
      </c>
    </row>
    <row r="13" spans="1:12" ht="15" customHeight="1">
      <c r="A13" s="2" t="s">
        <v>17</v>
      </c>
      <c r="B13" s="2" t="s">
        <v>18</v>
      </c>
      <c r="C13" s="2"/>
      <c r="D13" s="18">
        <f>SUM(JAN:DEC!D13)</f>
        <v>12524</v>
      </c>
      <c r="E13" s="18">
        <f>SUM(JAN:DEC!E13)</f>
        <v>1008</v>
      </c>
      <c r="F13" s="18">
        <f>SUM(JAN:DEC!F13)</f>
        <v>0</v>
      </c>
      <c r="G13" s="18">
        <f>SUM(JAN:DEC!G13)</f>
        <v>9400</v>
      </c>
      <c r="H13" s="18">
        <f t="shared" si="0"/>
        <v>10408</v>
      </c>
      <c r="I13" s="21">
        <f t="shared" si="1"/>
        <v>0.08048546790162887</v>
      </c>
      <c r="J13" s="21">
        <f t="shared" si="1"/>
        <v>0</v>
      </c>
      <c r="K13" s="21">
        <f t="shared" si="1"/>
        <v>0.750558926860428</v>
      </c>
      <c r="L13" s="20">
        <f t="shared" si="2"/>
        <v>0.8310443947620569</v>
      </c>
    </row>
    <row r="14" spans="1:12" ht="15" customHeight="1">
      <c r="A14" s="2" t="s">
        <v>19</v>
      </c>
      <c r="B14" s="2" t="s">
        <v>20</v>
      </c>
      <c r="C14" s="2"/>
      <c r="D14" s="18">
        <f>SUM(JAN:DEC!D14)</f>
        <v>81461</v>
      </c>
      <c r="E14" s="18">
        <f>SUM(JAN:DEC!E14)</f>
        <v>5282</v>
      </c>
      <c r="F14" s="18">
        <f>SUM(JAN:DEC!F14)</f>
        <v>0</v>
      </c>
      <c r="G14" s="18">
        <f>SUM(JAN:DEC!G14)</f>
        <v>60345</v>
      </c>
      <c r="H14" s="18">
        <f t="shared" si="0"/>
        <v>65627</v>
      </c>
      <c r="I14" s="21">
        <f t="shared" si="1"/>
        <v>0.06484084408489953</v>
      </c>
      <c r="J14" s="21">
        <f t="shared" si="1"/>
        <v>0</v>
      </c>
      <c r="K14" s="21">
        <f t="shared" si="1"/>
        <v>0.7407839334159905</v>
      </c>
      <c r="L14" s="20">
        <f t="shared" si="2"/>
        <v>0.80562477750089</v>
      </c>
    </row>
    <row r="15" spans="1:12" ht="15" customHeight="1">
      <c r="A15" s="2" t="s">
        <v>23</v>
      </c>
      <c r="B15" s="2" t="s">
        <v>24</v>
      </c>
      <c r="C15" s="2"/>
      <c r="D15" s="18">
        <f>SUM(JAN:DEC!D15)</f>
        <v>32596</v>
      </c>
      <c r="E15" s="18">
        <f>SUM(JAN:DEC!E15)</f>
        <v>2725</v>
      </c>
      <c r="F15" s="18">
        <f>SUM(JAN:DEC!F15)</f>
        <v>0</v>
      </c>
      <c r="G15" s="18">
        <f>SUM(JAN:DEC!G15)</f>
        <v>25705</v>
      </c>
      <c r="H15" s="18">
        <f t="shared" si="0"/>
        <v>28430</v>
      </c>
      <c r="I15" s="21">
        <f t="shared" si="1"/>
        <v>0.08359921462756166</v>
      </c>
      <c r="J15" s="21">
        <f t="shared" si="1"/>
        <v>0</v>
      </c>
      <c r="K15" s="21">
        <f t="shared" si="1"/>
        <v>0.7885936924776046</v>
      </c>
      <c r="L15" s="20">
        <f t="shared" si="2"/>
        <v>0.8721929071051663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697112</v>
      </c>
      <c r="E16" s="13">
        <f>SUM(E7:E15)</f>
        <v>53387</v>
      </c>
      <c r="F16" s="13">
        <f>SUM(F7:F15)</f>
        <v>17</v>
      </c>
      <c r="G16" s="13">
        <f>SUM(G7:G15)</f>
        <v>567025</v>
      </c>
      <c r="H16" s="13">
        <f>SUM(H7:H15)</f>
        <v>620429</v>
      </c>
      <c r="I16" s="14">
        <f>IF($D16&gt;0,E16/$D16,0)</f>
        <v>0.07658310285865112</v>
      </c>
      <c r="J16" s="14">
        <f>IF($D16&gt;0,F16/$D16,0)</f>
        <v>2.4386325296365575E-05</v>
      </c>
      <c r="K16" s="14">
        <f>IF($D16&gt;0,G16/$D16,0)</f>
        <v>0.8133915353630407</v>
      </c>
      <c r="L16" s="15">
        <f t="shared" si="2"/>
        <v>0.8899990245469881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f>SUM(JAN:DEC!D18)</f>
        <v>30139</v>
      </c>
      <c r="E18" s="18">
        <f>SUM(JAN:DEC!E18)</f>
        <v>15982</v>
      </c>
      <c r="F18" s="18">
        <f>SUM(JAN:DEC!F18)</f>
        <v>453</v>
      </c>
      <c r="G18" s="18">
        <f>SUM(JAN:DEC!G18)</f>
        <v>9781</v>
      </c>
      <c r="H18" s="18">
        <f>SUM(JAN:DEC!H18)</f>
        <v>24956</v>
      </c>
      <c r="I18" s="21">
        <f aca="true" t="shared" si="3" ref="I18:K25">IF($D18&gt;0,E18/$D18,0)</f>
        <v>0.5302763860778393</v>
      </c>
      <c r="J18" s="21">
        <f t="shared" si="3"/>
        <v>0.015030359335080793</v>
      </c>
      <c r="K18" s="21">
        <f t="shared" si="3"/>
        <v>0.3245296791532566</v>
      </c>
      <c r="L18" s="20">
        <f aca="true" t="shared" si="4" ref="L18:L24">SUM(I18:K18)</f>
        <v>0.8698364245661767</v>
      </c>
    </row>
    <row r="19" spans="1:12" ht="15" customHeight="1">
      <c r="A19" s="2" t="s">
        <v>25</v>
      </c>
      <c r="B19" s="2" t="s">
        <v>26</v>
      </c>
      <c r="C19" s="2"/>
      <c r="D19" s="18">
        <f>SUM(JAN:DEC!D19)</f>
        <v>336659</v>
      </c>
      <c r="E19" s="18">
        <f>SUM(JAN:DEC!E19)</f>
        <v>110722</v>
      </c>
      <c r="F19" s="18">
        <f>SUM(JAN:DEC!F19)</f>
        <v>3644</v>
      </c>
      <c r="G19" s="18">
        <f>SUM(JAN:DEC!G19)</f>
        <v>105989</v>
      </c>
      <c r="H19" s="18">
        <f>SUM(JAN:DEC!H19)</f>
        <v>212698</v>
      </c>
      <c r="I19" s="21">
        <f t="shared" si="3"/>
        <v>0.3288847171767278</v>
      </c>
      <c r="J19" s="21">
        <f t="shared" si="3"/>
        <v>0.01082400886356818</v>
      </c>
      <c r="K19" s="21">
        <f t="shared" si="3"/>
        <v>0.31482598118571015</v>
      </c>
      <c r="L19" s="20">
        <f t="shared" si="4"/>
        <v>0.6545347072260062</v>
      </c>
    </row>
    <row r="20" spans="1:12" ht="15" customHeight="1">
      <c r="A20" s="2" t="s">
        <v>27</v>
      </c>
      <c r="B20" s="2" t="s">
        <v>28</v>
      </c>
      <c r="C20" s="2"/>
      <c r="D20" s="18">
        <f>SUM(JAN:DEC!D20)</f>
        <v>123626</v>
      </c>
      <c r="E20" s="18">
        <f>SUM(JAN:DEC!E20)</f>
        <v>48999</v>
      </c>
      <c r="F20" s="18">
        <f>SUM(JAN:DEC!F20)</f>
        <v>1195</v>
      </c>
      <c r="G20" s="18">
        <f>SUM(JAN:DEC!G20)</f>
        <v>30457</v>
      </c>
      <c r="H20" s="18">
        <f>SUM(JAN:DEC!H20)</f>
        <v>77896</v>
      </c>
      <c r="I20" s="21">
        <f t="shared" si="3"/>
        <v>0.39634866452040834</v>
      </c>
      <c r="J20" s="21">
        <f t="shared" si="3"/>
        <v>0.009666251435782118</v>
      </c>
      <c r="K20" s="21">
        <f t="shared" si="3"/>
        <v>0.24636403345574556</v>
      </c>
      <c r="L20" s="20">
        <f t="shared" si="4"/>
        <v>0.652378949411936</v>
      </c>
    </row>
    <row r="21" spans="1:12" ht="15" customHeight="1">
      <c r="A21" s="2" t="s">
        <v>29</v>
      </c>
      <c r="B21" s="2" t="s">
        <v>30</v>
      </c>
      <c r="C21" s="2"/>
      <c r="D21" s="18">
        <f>SUM(JAN:DEC!D21)</f>
        <v>325</v>
      </c>
      <c r="E21" s="18">
        <f>SUM(JAN:DEC!E21)</f>
        <v>153</v>
      </c>
      <c r="F21" s="18">
        <f>SUM(JAN:DEC!F21)</f>
        <v>73</v>
      </c>
      <c r="G21" s="18">
        <f>SUM(JAN:DEC!G21)</f>
        <v>84</v>
      </c>
      <c r="H21" s="18">
        <f>SUM(JAN:DEC!H21)</f>
        <v>293</v>
      </c>
      <c r="I21" s="21">
        <f t="shared" si="3"/>
        <v>0.4707692307692308</v>
      </c>
      <c r="J21" s="21">
        <f t="shared" si="3"/>
        <v>0.2246153846153846</v>
      </c>
      <c r="K21" s="21">
        <f t="shared" si="3"/>
        <v>0.25846153846153846</v>
      </c>
      <c r="L21" s="20">
        <f t="shared" si="4"/>
        <v>0.9538461538461538</v>
      </c>
    </row>
    <row r="22" spans="1:12" ht="15" customHeight="1">
      <c r="A22" s="2" t="s">
        <v>31</v>
      </c>
      <c r="B22" s="2" t="s">
        <v>32</v>
      </c>
      <c r="C22" s="2"/>
      <c r="D22" s="18">
        <f>SUM(JAN:DEC!D22)</f>
        <v>1491</v>
      </c>
      <c r="E22" s="18">
        <f>SUM(JAN:DEC!E22)</f>
        <v>518</v>
      </c>
      <c r="F22" s="18">
        <f>SUM(JAN:DEC!F22)</f>
        <v>0</v>
      </c>
      <c r="G22" s="18">
        <f>SUM(JAN:DEC!G22)</f>
        <v>387</v>
      </c>
      <c r="H22" s="18">
        <f>SUM(JAN:DEC!H22)</f>
        <v>876</v>
      </c>
      <c r="I22" s="21">
        <f t="shared" si="3"/>
        <v>0.3474178403755869</v>
      </c>
      <c r="J22" s="21">
        <f t="shared" si="3"/>
        <v>0</v>
      </c>
      <c r="K22" s="21">
        <f t="shared" si="3"/>
        <v>0.2595573440643863</v>
      </c>
      <c r="L22" s="20">
        <f t="shared" si="4"/>
        <v>0.6069751844399731</v>
      </c>
    </row>
    <row r="23" spans="1:12" ht="15" customHeight="1">
      <c r="A23" s="2" t="s">
        <v>33</v>
      </c>
      <c r="B23" s="2" t="s">
        <v>34</v>
      </c>
      <c r="C23" s="2"/>
      <c r="D23" s="18">
        <f>SUM(JAN:DEC!D23)</f>
        <v>6766</v>
      </c>
      <c r="E23" s="18">
        <f>SUM(JAN:DEC!E23)</f>
        <v>809</v>
      </c>
      <c r="F23" s="18">
        <f>SUM(JAN:DEC!F23)</f>
        <v>0</v>
      </c>
      <c r="G23" s="18">
        <f>SUM(JAN:DEC!G23)</f>
        <v>2913</v>
      </c>
      <c r="H23" s="18">
        <f>SUM(JAN:DEC!H23)</f>
        <v>3706</v>
      </c>
      <c r="I23" s="21">
        <f t="shared" si="3"/>
        <v>0.11956843038723027</v>
      </c>
      <c r="J23" s="21">
        <f t="shared" si="3"/>
        <v>0</v>
      </c>
      <c r="K23" s="21">
        <f t="shared" si="3"/>
        <v>0.4305350280815844</v>
      </c>
      <c r="L23" s="20">
        <f t="shared" si="4"/>
        <v>0.5501034584688147</v>
      </c>
    </row>
    <row r="24" spans="1:12" ht="15" customHeight="1">
      <c r="A24" s="2" t="s">
        <v>35</v>
      </c>
      <c r="B24" s="2" t="s">
        <v>36</v>
      </c>
      <c r="C24" s="2"/>
      <c r="D24" s="18">
        <f>SUM(JAN:DEC!D24)</f>
        <v>135144</v>
      </c>
      <c r="E24" s="18">
        <f>SUM(JAN:DEC!E24)</f>
        <v>64352</v>
      </c>
      <c r="F24" s="18">
        <f>SUM(JAN:DEC!F24)</f>
        <v>3773</v>
      </c>
      <c r="G24" s="18">
        <f>SUM(JAN:DEC!G24)</f>
        <v>30892</v>
      </c>
      <c r="H24" s="18">
        <f>SUM(JAN:DEC!H24)</f>
        <v>95094</v>
      </c>
      <c r="I24" s="21">
        <f t="shared" si="3"/>
        <v>0.4761735630142663</v>
      </c>
      <c r="J24" s="21">
        <f t="shared" si="3"/>
        <v>0.02791836855502279</v>
      </c>
      <c r="K24" s="21">
        <f t="shared" si="3"/>
        <v>0.22858580477120702</v>
      </c>
      <c r="L24" s="20">
        <f t="shared" si="4"/>
        <v>0.7326777363404962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634150</v>
      </c>
      <c r="E25" s="22">
        <f>SUM(E18:E24)</f>
        <v>241535</v>
      </c>
      <c r="F25" s="22">
        <f>SUM(F18:F24)</f>
        <v>9138</v>
      </c>
      <c r="G25" s="22">
        <f>SUM(G18:G24)</f>
        <v>180503</v>
      </c>
      <c r="H25" s="22">
        <f>SUM(H18:H24)</f>
        <v>415519</v>
      </c>
      <c r="I25" s="23">
        <f>IF($D25&gt;0,E25/$D25,0)</f>
        <v>0.38087991800047305</v>
      </c>
      <c r="J25" s="23">
        <f t="shared" si="3"/>
        <v>0.014409839943231096</v>
      </c>
      <c r="K25" s="23">
        <f t="shared" si="3"/>
        <v>0.28463770401324606</v>
      </c>
      <c r="L25" s="23">
        <f>IF(G25&gt;0,H25/$D25,0)</f>
        <v>0.6552377197823859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f>SUM(JAN:DEC!D27)</f>
        <v>132400</v>
      </c>
      <c r="E27" s="9">
        <f>SUM(JAN:DEC!E27)</f>
        <v>15873</v>
      </c>
      <c r="F27" s="9">
        <f>SUM(JAN:DEC!F27)</f>
        <v>49214</v>
      </c>
      <c r="G27" s="9">
        <f>SUM(JAN:DEC!G27)</f>
        <v>12218</v>
      </c>
      <c r="H27" s="9">
        <f>SUM(E27:G27)</f>
        <v>77305</v>
      </c>
      <c r="I27" s="25">
        <f>IF($D27&gt;0,E27/$D27,0)</f>
        <v>0.11988670694864048</v>
      </c>
      <c r="J27" s="25">
        <f>IF($D27&gt;0,F27/$D27,0)</f>
        <v>0.37170694864048337</v>
      </c>
      <c r="K27" s="25">
        <f>IF($D27&gt;0,G27/$D27,0)</f>
        <v>0.0922809667673716</v>
      </c>
      <c r="L27" s="25">
        <f>IF($D27&gt;0,H27/$D27,0)</f>
        <v>0.5838746223564955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1463662</v>
      </c>
      <c r="E29" s="11">
        <f>E16+E25+E27</f>
        <v>310795</v>
      </c>
      <c r="F29" s="11">
        <f>F16+F25+F27</f>
        <v>58369</v>
      </c>
      <c r="G29" s="11">
        <f>G16+G25+G27</f>
        <v>759746</v>
      </c>
      <c r="H29" s="11">
        <f>SUM(E29:G29)</f>
        <v>1128910</v>
      </c>
      <c r="I29" s="26">
        <f>IF($D29&gt;0,E29/$D29,0)</f>
        <v>0.21234069067858563</v>
      </c>
      <c r="J29" s="26">
        <f>IF($D29&gt;0,F29/$D29,0)</f>
        <v>0.039878742496559996</v>
      </c>
      <c r="K29" s="26">
        <f>IF($D29&gt;0,G29/$D29,0)</f>
        <v>0.5190720261918393</v>
      </c>
      <c r="L29" s="26">
        <f>IF($D29&gt;0,H29/$D29,0)</f>
        <v>0.771291459366985</v>
      </c>
    </row>
    <row r="31" ht="12" customHeight="1"/>
    <row r="32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February "&amp;yr</f>
        <v>Document Source Statistics February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7</v>
      </c>
      <c r="E7" s="18">
        <v>0</v>
      </c>
      <c r="F7" s="18">
        <v>0</v>
      </c>
      <c r="G7" s="18">
        <v>6</v>
      </c>
      <c r="H7" s="18">
        <f>SUM(E7:G7)</f>
        <v>6</v>
      </c>
      <c r="I7" s="21">
        <f>IF($D7&gt;0,E7/$D7,0)</f>
        <v>0</v>
      </c>
      <c r="J7" s="21">
        <f>IF($D7&gt;0,F7/$D7,0)</f>
        <v>0</v>
      </c>
      <c r="K7" s="21">
        <f>IF($D7&gt;0,G7/$D7,0)</f>
        <v>0.8571428571428571</v>
      </c>
      <c r="L7" s="20">
        <f>SUM(I7:K7)</f>
        <v>0.8571428571428571</v>
      </c>
    </row>
    <row r="8" spans="1:12" ht="15" customHeight="1">
      <c r="A8" s="2" t="s">
        <v>7</v>
      </c>
      <c r="B8" s="2" t="s">
        <v>8</v>
      </c>
      <c r="C8" s="2"/>
      <c r="D8" s="18">
        <v>17013</v>
      </c>
      <c r="E8" s="18">
        <v>0</v>
      </c>
      <c r="F8" s="18">
        <v>0</v>
      </c>
      <c r="G8" s="18">
        <v>15617</v>
      </c>
      <c r="H8" s="18">
        <f aca="true" t="shared" si="0" ref="H8:H15">SUM(E8:G8)</f>
        <v>15617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0.9179451008052666</v>
      </c>
      <c r="L8" s="20">
        <f aca="true" t="shared" si="2" ref="L8:L24">SUM(I8:K8)</f>
        <v>0.9179451008052666</v>
      </c>
    </row>
    <row r="9" spans="1:12" ht="15" customHeight="1">
      <c r="A9" s="2" t="s">
        <v>9</v>
      </c>
      <c r="B9" s="2" t="s">
        <v>10</v>
      </c>
      <c r="C9" s="2"/>
      <c r="D9" s="18">
        <v>7320</v>
      </c>
      <c r="E9" s="18">
        <v>0</v>
      </c>
      <c r="F9" s="18">
        <v>0</v>
      </c>
      <c r="G9" s="18">
        <v>6980</v>
      </c>
      <c r="H9" s="18">
        <f t="shared" si="0"/>
        <v>6980</v>
      </c>
      <c r="I9" s="21">
        <f t="shared" si="1"/>
        <v>0</v>
      </c>
      <c r="J9" s="21">
        <f t="shared" si="1"/>
        <v>0</v>
      </c>
      <c r="K9" s="21">
        <f t="shared" si="1"/>
        <v>0.953551912568306</v>
      </c>
      <c r="L9" s="20">
        <f t="shared" si="2"/>
        <v>0.953551912568306</v>
      </c>
    </row>
    <row r="10" spans="1:12" ht="15" customHeight="1">
      <c r="A10" s="2" t="s">
        <v>11</v>
      </c>
      <c r="B10" s="2" t="s">
        <v>12</v>
      </c>
      <c r="C10" s="2"/>
      <c r="D10" s="18">
        <v>13119</v>
      </c>
      <c r="E10" s="18">
        <v>0</v>
      </c>
      <c r="F10" s="18">
        <v>0</v>
      </c>
      <c r="G10" s="18">
        <v>8014</v>
      </c>
      <c r="H10" s="18">
        <f t="shared" si="0"/>
        <v>8014</v>
      </c>
      <c r="I10" s="21">
        <f t="shared" si="1"/>
        <v>0</v>
      </c>
      <c r="J10" s="21">
        <f t="shared" si="1"/>
        <v>0</v>
      </c>
      <c r="K10" s="21">
        <f t="shared" si="1"/>
        <v>0.6108697309246132</v>
      </c>
      <c r="L10" s="20">
        <f t="shared" si="2"/>
        <v>0.6108697309246132</v>
      </c>
    </row>
    <row r="11" spans="1:12" ht="15" customHeight="1">
      <c r="A11" s="2" t="s">
        <v>13</v>
      </c>
      <c r="B11" s="2" t="s">
        <v>14</v>
      </c>
      <c r="C11" s="2"/>
      <c r="D11" s="18">
        <v>5854</v>
      </c>
      <c r="E11" s="18">
        <v>0</v>
      </c>
      <c r="F11" s="18">
        <v>0</v>
      </c>
      <c r="G11" s="18">
        <v>5097</v>
      </c>
      <c r="H11" s="18">
        <f t="shared" si="0"/>
        <v>5097</v>
      </c>
      <c r="I11" s="21">
        <f t="shared" si="1"/>
        <v>0</v>
      </c>
      <c r="J11" s="21">
        <f t="shared" si="1"/>
        <v>0</v>
      </c>
      <c r="K11" s="21">
        <f t="shared" si="1"/>
        <v>0.8706867099419201</v>
      </c>
      <c r="L11" s="20">
        <f t="shared" si="2"/>
        <v>0.8706867099419201</v>
      </c>
    </row>
    <row r="12" spans="1:12" ht="15" customHeight="1">
      <c r="A12" s="2" t="s">
        <v>15</v>
      </c>
      <c r="B12" s="2" t="s">
        <v>16</v>
      </c>
      <c r="C12" s="2"/>
      <c r="D12" s="18">
        <v>1666</v>
      </c>
      <c r="E12" s="18">
        <v>0</v>
      </c>
      <c r="F12" s="18">
        <v>0</v>
      </c>
      <c r="G12" s="18">
        <v>1582</v>
      </c>
      <c r="H12" s="18">
        <f t="shared" si="0"/>
        <v>1582</v>
      </c>
      <c r="I12" s="21">
        <f t="shared" si="1"/>
        <v>0</v>
      </c>
      <c r="J12" s="21">
        <f t="shared" si="1"/>
        <v>0</v>
      </c>
      <c r="K12" s="21">
        <f t="shared" si="1"/>
        <v>0.9495798319327731</v>
      </c>
      <c r="L12" s="20">
        <f t="shared" si="2"/>
        <v>0.9495798319327731</v>
      </c>
    </row>
    <row r="13" spans="1:12" ht="15" customHeight="1">
      <c r="A13" s="2" t="s">
        <v>17</v>
      </c>
      <c r="B13" s="2" t="s">
        <v>18</v>
      </c>
      <c r="C13" s="2"/>
      <c r="D13" s="18">
        <v>1014</v>
      </c>
      <c r="E13" s="18">
        <v>0</v>
      </c>
      <c r="F13" s="18">
        <v>0</v>
      </c>
      <c r="G13" s="18">
        <v>753</v>
      </c>
      <c r="H13" s="18">
        <f t="shared" si="0"/>
        <v>753</v>
      </c>
      <c r="I13" s="21">
        <f t="shared" si="1"/>
        <v>0</v>
      </c>
      <c r="J13" s="21">
        <f t="shared" si="1"/>
        <v>0</v>
      </c>
      <c r="K13" s="21">
        <f t="shared" si="1"/>
        <v>0.742603550295858</v>
      </c>
      <c r="L13" s="20">
        <f t="shared" si="2"/>
        <v>0.742603550295858</v>
      </c>
    </row>
    <row r="14" spans="1:12" ht="15" customHeight="1">
      <c r="A14" s="2" t="s">
        <v>19</v>
      </c>
      <c r="B14" s="2" t="s">
        <v>20</v>
      </c>
      <c r="C14" s="2"/>
      <c r="D14" s="18">
        <v>6002</v>
      </c>
      <c r="E14" s="18">
        <v>0</v>
      </c>
      <c r="F14" s="18">
        <v>0</v>
      </c>
      <c r="G14" s="18">
        <v>4576</v>
      </c>
      <c r="H14" s="18">
        <f t="shared" si="0"/>
        <v>4576</v>
      </c>
      <c r="I14" s="21">
        <f t="shared" si="1"/>
        <v>0</v>
      </c>
      <c r="J14" s="21">
        <f t="shared" si="1"/>
        <v>0</v>
      </c>
      <c r="K14" s="21">
        <f t="shared" si="1"/>
        <v>0.7624125291569477</v>
      </c>
      <c r="L14" s="20">
        <f t="shared" si="2"/>
        <v>0.7624125291569477</v>
      </c>
    </row>
    <row r="15" spans="1:12" ht="15" customHeight="1">
      <c r="A15" s="2" t="s">
        <v>23</v>
      </c>
      <c r="B15" s="2" t="s">
        <v>24</v>
      </c>
      <c r="C15" s="2"/>
      <c r="D15" s="18">
        <v>2646</v>
      </c>
      <c r="E15" s="18">
        <v>0</v>
      </c>
      <c r="F15" s="18">
        <v>0</v>
      </c>
      <c r="G15" s="18">
        <v>2105</v>
      </c>
      <c r="H15" s="18">
        <f t="shared" si="0"/>
        <v>2105</v>
      </c>
      <c r="I15" s="21">
        <f t="shared" si="1"/>
        <v>0</v>
      </c>
      <c r="J15" s="21">
        <f t="shared" si="1"/>
        <v>0</v>
      </c>
      <c r="K15" s="21">
        <f t="shared" si="1"/>
        <v>0.7955404383975813</v>
      </c>
      <c r="L15" s="20">
        <f t="shared" si="2"/>
        <v>0.7955404383975813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54641</v>
      </c>
      <c r="E16" s="13">
        <f>SUM(E7:E15)</f>
        <v>0</v>
      </c>
      <c r="F16" s="13">
        <f>SUM(F7:F15)</f>
        <v>0</v>
      </c>
      <c r="G16" s="13">
        <f>SUM(G7:G15)</f>
        <v>44730</v>
      </c>
      <c r="H16" s="13">
        <f>SUM(G16)</f>
        <v>44730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0.8186160575392105</v>
      </c>
      <c r="L16" s="15">
        <f t="shared" si="2"/>
        <v>0.8186160575392105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>
        <f>SUM(G17)</f>
        <v>0</v>
      </c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2081</v>
      </c>
      <c r="E18" s="18">
        <v>1105</v>
      </c>
      <c r="F18" s="18">
        <v>0</v>
      </c>
      <c r="G18" s="18">
        <v>692</v>
      </c>
      <c r="H18" s="18">
        <f aca="true" t="shared" si="3" ref="H18:H24">SUM(E18:G18)</f>
        <v>1797</v>
      </c>
      <c r="I18" s="21">
        <f aca="true" t="shared" si="4" ref="I18:K25">IF($D18&gt;0,E18/$D18,0)</f>
        <v>0.5309947140797694</v>
      </c>
      <c r="J18" s="21">
        <f t="shared" si="4"/>
        <v>0</v>
      </c>
      <c r="K18" s="21">
        <f t="shared" si="4"/>
        <v>0.3325324363286881</v>
      </c>
      <c r="L18" s="20">
        <f t="shared" si="2"/>
        <v>0.8635271504084575</v>
      </c>
    </row>
    <row r="19" spans="1:12" ht="15" customHeight="1">
      <c r="A19" s="2" t="s">
        <v>25</v>
      </c>
      <c r="B19" s="2" t="s">
        <v>26</v>
      </c>
      <c r="C19" s="2"/>
      <c r="D19" s="18">
        <v>27359</v>
      </c>
      <c r="E19" s="18">
        <v>8696</v>
      </c>
      <c r="F19" s="18">
        <v>328</v>
      </c>
      <c r="G19" s="18">
        <v>8477</v>
      </c>
      <c r="H19" s="18">
        <f t="shared" si="3"/>
        <v>17501</v>
      </c>
      <c r="I19" s="21">
        <f t="shared" si="4"/>
        <v>0.3178478745568186</v>
      </c>
      <c r="J19" s="21">
        <f t="shared" si="4"/>
        <v>0.011988742278592054</v>
      </c>
      <c r="K19" s="21">
        <f t="shared" si="4"/>
        <v>0.30984319602324645</v>
      </c>
      <c r="L19" s="20">
        <f t="shared" si="2"/>
        <v>0.6396798128586572</v>
      </c>
    </row>
    <row r="20" spans="1:12" ht="15" customHeight="1">
      <c r="A20" s="2" t="s">
        <v>27</v>
      </c>
      <c r="B20" s="2" t="s">
        <v>28</v>
      </c>
      <c r="C20" s="2"/>
      <c r="D20" s="18">
        <v>10947</v>
      </c>
      <c r="E20" s="18">
        <v>4778</v>
      </c>
      <c r="F20" s="18">
        <v>45</v>
      </c>
      <c r="G20" s="18">
        <v>2460</v>
      </c>
      <c r="H20" s="18">
        <f t="shared" si="3"/>
        <v>7283</v>
      </c>
      <c r="I20" s="21">
        <f t="shared" si="4"/>
        <v>0.4364666118571298</v>
      </c>
      <c r="J20" s="21">
        <f t="shared" si="4"/>
        <v>0.004110715264456015</v>
      </c>
      <c r="K20" s="21">
        <f t="shared" si="4"/>
        <v>0.2247191011235955</v>
      </c>
      <c r="L20" s="20">
        <f t="shared" si="2"/>
        <v>0.6652964282451813</v>
      </c>
    </row>
    <row r="21" spans="1:12" ht="15" customHeight="1">
      <c r="A21" s="2" t="s">
        <v>29</v>
      </c>
      <c r="B21" s="2" t="s">
        <v>30</v>
      </c>
      <c r="C21" s="2"/>
      <c r="D21" s="18">
        <v>6</v>
      </c>
      <c r="E21" s="18">
        <v>5</v>
      </c>
      <c r="F21" s="18">
        <v>0</v>
      </c>
      <c r="G21" s="18">
        <v>0</v>
      </c>
      <c r="H21" s="18">
        <f t="shared" si="3"/>
        <v>5</v>
      </c>
      <c r="I21" s="21">
        <f t="shared" si="4"/>
        <v>0.8333333333333334</v>
      </c>
      <c r="J21" s="21">
        <f t="shared" si="4"/>
        <v>0</v>
      </c>
      <c r="K21" s="21">
        <f t="shared" si="4"/>
        <v>0</v>
      </c>
      <c r="L21" s="20">
        <f t="shared" si="2"/>
        <v>0.8333333333333334</v>
      </c>
    </row>
    <row r="22" spans="1:12" ht="15" customHeight="1">
      <c r="A22" s="2" t="s">
        <v>31</v>
      </c>
      <c r="B22" s="2" t="s">
        <v>32</v>
      </c>
      <c r="C22" s="2"/>
      <c r="D22" s="18">
        <v>270</v>
      </c>
      <c r="E22" s="18">
        <v>74</v>
      </c>
      <c r="F22" s="18">
        <v>0</v>
      </c>
      <c r="G22" s="18">
        <v>80</v>
      </c>
      <c r="H22" s="18">
        <f t="shared" si="3"/>
        <v>154</v>
      </c>
      <c r="I22" s="21">
        <f t="shared" si="4"/>
        <v>0.2740740740740741</v>
      </c>
      <c r="J22" s="21">
        <f t="shared" si="4"/>
        <v>0</v>
      </c>
      <c r="K22" s="21">
        <f t="shared" si="4"/>
        <v>0.2962962962962963</v>
      </c>
      <c r="L22" s="20">
        <f t="shared" si="2"/>
        <v>0.5703703703703704</v>
      </c>
    </row>
    <row r="23" spans="1:12" ht="15" customHeight="1">
      <c r="A23" s="2" t="s">
        <v>33</v>
      </c>
      <c r="B23" s="2" t="s">
        <v>34</v>
      </c>
      <c r="C23" s="2"/>
      <c r="D23" s="18">
        <v>676</v>
      </c>
      <c r="E23" s="18">
        <v>42</v>
      </c>
      <c r="F23" s="18">
        <v>0</v>
      </c>
      <c r="G23" s="18">
        <v>202</v>
      </c>
      <c r="H23" s="18">
        <f t="shared" si="3"/>
        <v>244</v>
      </c>
      <c r="I23" s="21">
        <f t="shared" si="4"/>
        <v>0.0621301775147929</v>
      </c>
      <c r="J23" s="21">
        <f t="shared" si="4"/>
        <v>0</v>
      </c>
      <c r="K23" s="21">
        <f t="shared" si="4"/>
        <v>0.2988165680473373</v>
      </c>
      <c r="L23" s="20">
        <f t="shared" si="2"/>
        <v>0.3609467455621302</v>
      </c>
    </row>
    <row r="24" spans="1:12" ht="15" customHeight="1">
      <c r="A24" s="2" t="s">
        <v>35</v>
      </c>
      <c r="B24" s="2" t="s">
        <v>36</v>
      </c>
      <c r="C24" s="2"/>
      <c r="D24" s="18">
        <v>11512</v>
      </c>
      <c r="E24" s="18">
        <v>6024</v>
      </c>
      <c r="F24" s="18">
        <v>342</v>
      </c>
      <c r="G24" s="18">
        <v>2573</v>
      </c>
      <c r="H24" s="18">
        <f t="shared" si="3"/>
        <v>8939</v>
      </c>
      <c r="I24" s="21">
        <f t="shared" si="4"/>
        <v>0.5232800555941626</v>
      </c>
      <c r="J24" s="21">
        <f t="shared" si="4"/>
        <v>0.02970813064628214</v>
      </c>
      <c r="K24" s="21">
        <f t="shared" si="4"/>
        <v>0.22350590687977762</v>
      </c>
      <c r="L24" s="20">
        <f t="shared" si="2"/>
        <v>0.7764940931202224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52851</v>
      </c>
      <c r="E25" s="22">
        <f>SUM(E18:E24)</f>
        <v>20724</v>
      </c>
      <c r="F25" s="22">
        <f>SUM(F18:F24)</f>
        <v>715</v>
      </c>
      <c r="G25" s="22">
        <f>SUM(G18:G24)</f>
        <v>14484</v>
      </c>
      <c r="H25" s="22">
        <f>SUM(E25:G25)</f>
        <v>35923</v>
      </c>
      <c r="I25" s="23">
        <f>IF($D25&gt;0,E25/$D25,0)</f>
        <v>0.3921212465232446</v>
      </c>
      <c r="J25" s="23">
        <f t="shared" si="4"/>
        <v>0.01352859926964485</v>
      </c>
      <c r="K25" s="23">
        <f t="shared" si="4"/>
        <v>0.27405347107907135</v>
      </c>
      <c r="L25" s="23">
        <f>IF(G25&gt;0,H25/$D25,0)</f>
        <v>0.6797033168719608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10168</v>
      </c>
      <c r="E27" s="9">
        <v>1252</v>
      </c>
      <c r="F27" s="9">
        <v>4082</v>
      </c>
      <c r="G27" s="9">
        <v>789</v>
      </c>
      <c r="H27" s="18">
        <f>SUM(E27:G27)</f>
        <v>6123</v>
      </c>
      <c r="I27" s="25">
        <f>IF($D27&gt;0,E27/$D27,0)</f>
        <v>0.12313139260424863</v>
      </c>
      <c r="J27" s="25">
        <f>IF($D27&gt;0,F27/$D27,0)</f>
        <v>0.4014555468135326</v>
      </c>
      <c r="K27" s="25">
        <f>IF($D27&gt;0,G27/$D27,0)</f>
        <v>0.0775963808025177</v>
      </c>
      <c r="L27" s="25">
        <f>IF($D27&gt;0,H27/$D27,0)</f>
        <v>0.602183320220299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117660</v>
      </c>
      <c r="E29" s="11">
        <f>E16+E25+E27</f>
        <v>21976</v>
      </c>
      <c r="F29" s="11">
        <f>F16+F25+F27</f>
        <v>4797</v>
      </c>
      <c r="G29" s="11">
        <f>G16+G25+G27</f>
        <v>60003</v>
      </c>
      <c r="H29" s="11">
        <f>SUM(E29:G29)</f>
        <v>86776</v>
      </c>
      <c r="I29" s="26">
        <f>IF($D29&gt;0,E29/$D29,0)</f>
        <v>0.186775454699983</v>
      </c>
      <c r="J29" s="26">
        <f>IF($D29&gt;0,F29/$D29,0)</f>
        <v>0.04077001529831718</v>
      </c>
      <c r="K29" s="26">
        <f>IF($D29&gt;0,G29/$D29,0)</f>
        <v>0.5099694033656298</v>
      </c>
      <c r="L29" s="26">
        <f>IF($D29&gt;0,H29/$D29,0)</f>
        <v>0.73751487336393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March "&amp;yr</f>
        <v>Document Source Statistics March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14</v>
      </c>
      <c r="E7" s="18">
        <v>10</v>
      </c>
      <c r="F7" s="18">
        <v>0</v>
      </c>
      <c r="G7" s="18">
        <v>10</v>
      </c>
      <c r="H7" s="18">
        <f>SUM(E7:G7)</f>
        <v>20</v>
      </c>
      <c r="I7" s="21">
        <f>IF($D7&gt;0,E7/$D7,0)</f>
        <v>0.7142857142857143</v>
      </c>
      <c r="J7" s="21">
        <f>IF($D7&gt;0,F7/$D7,0)</f>
        <v>0</v>
      </c>
      <c r="K7" s="21">
        <f>IF($D7&gt;0,G7/$D7,0)</f>
        <v>0.7142857142857143</v>
      </c>
      <c r="L7" s="20">
        <f>SUM(I7:K7)</f>
        <v>1.4285714285714286</v>
      </c>
    </row>
    <row r="8" spans="1:12" ht="15" customHeight="1">
      <c r="A8" s="2" t="s">
        <v>7</v>
      </c>
      <c r="B8" s="2" t="s">
        <v>8</v>
      </c>
      <c r="C8" s="2"/>
      <c r="D8" s="18">
        <v>20770</v>
      </c>
      <c r="E8" s="18">
        <v>18872</v>
      </c>
      <c r="F8" s="18">
        <v>0</v>
      </c>
      <c r="G8" s="18">
        <v>18872</v>
      </c>
      <c r="H8" s="18">
        <f aca="true" t="shared" si="0" ref="H8:H15">SUM(E8:G8)</f>
        <v>37744</v>
      </c>
      <c r="I8" s="21">
        <f aca="true" t="shared" si="1" ref="I8:K15">IF($D8&gt;0,E8/$D8,0)</f>
        <v>0.9086181993259509</v>
      </c>
      <c r="J8" s="21">
        <f t="shared" si="1"/>
        <v>0</v>
      </c>
      <c r="K8" s="21">
        <f t="shared" si="1"/>
        <v>0.9086181993259509</v>
      </c>
      <c r="L8" s="20">
        <f aca="true" t="shared" si="2" ref="L8:L24">SUM(I8:K8)</f>
        <v>1.8172363986519018</v>
      </c>
    </row>
    <row r="9" spans="1:12" ht="15" customHeight="1">
      <c r="A9" s="2" t="s">
        <v>9</v>
      </c>
      <c r="B9" s="2" t="s">
        <v>10</v>
      </c>
      <c r="C9" s="2"/>
      <c r="D9" s="18">
        <v>8061</v>
      </c>
      <c r="E9" s="18">
        <v>7626</v>
      </c>
      <c r="F9" s="18">
        <v>0</v>
      </c>
      <c r="G9" s="18">
        <v>7626</v>
      </c>
      <c r="H9" s="18">
        <f t="shared" si="0"/>
        <v>15252</v>
      </c>
      <c r="I9" s="21">
        <f t="shared" si="1"/>
        <v>0.9460364719017491</v>
      </c>
      <c r="J9" s="21">
        <f t="shared" si="1"/>
        <v>0</v>
      </c>
      <c r="K9" s="21">
        <f t="shared" si="1"/>
        <v>0.9460364719017491</v>
      </c>
      <c r="L9" s="20">
        <f t="shared" si="2"/>
        <v>1.8920729438034982</v>
      </c>
    </row>
    <row r="10" spans="1:12" ht="15" customHeight="1">
      <c r="A10" s="2" t="s">
        <v>11</v>
      </c>
      <c r="B10" s="2" t="s">
        <v>12</v>
      </c>
      <c r="C10" s="2"/>
      <c r="D10" s="18">
        <v>16188</v>
      </c>
      <c r="E10" s="18">
        <v>9733</v>
      </c>
      <c r="F10" s="18">
        <v>1</v>
      </c>
      <c r="G10" s="18">
        <v>9733</v>
      </c>
      <c r="H10" s="18">
        <f t="shared" si="0"/>
        <v>19467</v>
      </c>
      <c r="I10" s="21">
        <f t="shared" si="1"/>
        <v>0.6012478379046207</v>
      </c>
      <c r="J10" s="21">
        <f t="shared" si="1"/>
        <v>6.177415369409439E-05</v>
      </c>
      <c r="K10" s="21">
        <f t="shared" si="1"/>
        <v>0.6012478379046207</v>
      </c>
      <c r="L10" s="20">
        <f t="shared" si="2"/>
        <v>1.2025574499629355</v>
      </c>
    </row>
    <row r="11" spans="1:12" ht="15" customHeight="1">
      <c r="A11" s="2" t="s">
        <v>13</v>
      </c>
      <c r="B11" s="2" t="s">
        <v>14</v>
      </c>
      <c r="C11" s="2"/>
      <c r="D11" s="18">
        <v>6873</v>
      </c>
      <c r="E11" s="18">
        <v>5968</v>
      </c>
      <c r="F11" s="18">
        <v>0</v>
      </c>
      <c r="G11" s="18">
        <v>5968</v>
      </c>
      <c r="H11" s="18">
        <f t="shared" si="0"/>
        <v>11936</v>
      </c>
      <c r="I11" s="21">
        <f t="shared" si="1"/>
        <v>0.8683253310053833</v>
      </c>
      <c r="J11" s="21">
        <f t="shared" si="1"/>
        <v>0</v>
      </c>
      <c r="K11" s="21">
        <f t="shared" si="1"/>
        <v>0.8683253310053833</v>
      </c>
      <c r="L11" s="20">
        <f t="shared" si="2"/>
        <v>1.7366506620107667</v>
      </c>
    </row>
    <row r="12" spans="1:12" ht="15" customHeight="1">
      <c r="A12" s="2" t="s">
        <v>15</v>
      </c>
      <c r="B12" s="2" t="s">
        <v>16</v>
      </c>
      <c r="C12" s="2"/>
      <c r="D12" s="18">
        <v>2259</v>
      </c>
      <c r="E12" s="18">
        <v>2163</v>
      </c>
      <c r="F12" s="18">
        <v>0</v>
      </c>
      <c r="G12" s="18">
        <v>2163</v>
      </c>
      <c r="H12" s="18">
        <f t="shared" si="0"/>
        <v>4326</v>
      </c>
      <c r="I12" s="21">
        <f t="shared" si="1"/>
        <v>0.9575033200531209</v>
      </c>
      <c r="J12" s="21">
        <f t="shared" si="1"/>
        <v>0</v>
      </c>
      <c r="K12" s="21">
        <f t="shared" si="1"/>
        <v>0.9575033200531209</v>
      </c>
      <c r="L12" s="20">
        <f t="shared" si="2"/>
        <v>1.9150066401062418</v>
      </c>
    </row>
    <row r="13" spans="1:12" ht="15" customHeight="1">
      <c r="A13" s="2" t="s">
        <v>17</v>
      </c>
      <c r="B13" s="2" t="s">
        <v>18</v>
      </c>
      <c r="C13" s="2"/>
      <c r="D13" s="18">
        <v>1376</v>
      </c>
      <c r="E13" s="18">
        <v>1008</v>
      </c>
      <c r="F13" s="18">
        <v>0</v>
      </c>
      <c r="G13" s="18">
        <v>1008</v>
      </c>
      <c r="H13" s="18">
        <f t="shared" si="0"/>
        <v>2016</v>
      </c>
      <c r="I13" s="21">
        <f t="shared" si="1"/>
        <v>0.7325581395348837</v>
      </c>
      <c r="J13" s="21">
        <f t="shared" si="1"/>
        <v>0</v>
      </c>
      <c r="K13" s="21">
        <f t="shared" si="1"/>
        <v>0.7325581395348837</v>
      </c>
      <c r="L13" s="20">
        <f t="shared" si="2"/>
        <v>1.4651162790697674</v>
      </c>
    </row>
    <row r="14" spans="1:12" ht="15" customHeight="1">
      <c r="A14" s="2" t="s">
        <v>19</v>
      </c>
      <c r="B14" s="2" t="s">
        <v>20</v>
      </c>
      <c r="C14" s="2"/>
      <c r="D14" s="18">
        <v>6856</v>
      </c>
      <c r="E14" s="18">
        <v>5282</v>
      </c>
      <c r="F14" s="18">
        <v>0</v>
      </c>
      <c r="G14" s="18">
        <v>5282</v>
      </c>
      <c r="H14" s="18">
        <f t="shared" si="0"/>
        <v>10564</v>
      </c>
      <c r="I14" s="21">
        <f t="shared" si="1"/>
        <v>0.7704200700116686</v>
      </c>
      <c r="J14" s="21">
        <f t="shared" si="1"/>
        <v>0</v>
      </c>
      <c r="K14" s="21">
        <f t="shared" si="1"/>
        <v>0.7704200700116686</v>
      </c>
      <c r="L14" s="20">
        <f t="shared" si="2"/>
        <v>1.5408401400233371</v>
      </c>
    </row>
    <row r="15" spans="1:12" ht="15" customHeight="1">
      <c r="A15" s="2" t="s">
        <v>23</v>
      </c>
      <c r="B15" s="2" t="s">
        <v>24</v>
      </c>
      <c r="C15" s="2"/>
      <c r="D15" s="18">
        <v>3372</v>
      </c>
      <c r="E15" s="18">
        <v>2725</v>
      </c>
      <c r="F15" s="18">
        <v>0</v>
      </c>
      <c r="G15" s="18">
        <v>2725</v>
      </c>
      <c r="H15" s="18">
        <f t="shared" si="0"/>
        <v>5450</v>
      </c>
      <c r="I15" s="21">
        <f t="shared" si="1"/>
        <v>0.8081257413997628</v>
      </c>
      <c r="J15" s="21">
        <f t="shared" si="1"/>
        <v>0</v>
      </c>
      <c r="K15" s="21">
        <f t="shared" si="1"/>
        <v>0.8081257413997628</v>
      </c>
      <c r="L15" s="20">
        <f t="shared" si="2"/>
        <v>1.6162514827995256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65769</v>
      </c>
      <c r="E16" s="13">
        <f>SUM(E7:E15)</f>
        <v>53387</v>
      </c>
      <c r="F16" s="13">
        <f>SUM(F7:F15)</f>
        <v>1</v>
      </c>
      <c r="G16" s="13">
        <f>SUM(G7:G15)</f>
        <v>53387</v>
      </c>
      <c r="H16" s="13">
        <f>SUM(G16)</f>
        <v>53387</v>
      </c>
      <c r="I16" s="14">
        <f>IF($D16&gt;0,E16/$D16,0)</f>
        <v>0.8117350119357144</v>
      </c>
      <c r="J16" s="14">
        <f>IF($D16&gt;0,F16/$D16,0)</f>
        <v>1.5204731712508933E-05</v>
      </c>
      <c r="K16" s="14">
        <f>IF($D16&gt;0,G16/$D16,0)</f>
        <v>0.8117350119357144</v>
      </c>
      <c r="L16" s="15">
        <f t="shared" si="2"/>
        <v>1.6234852286031414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2218</v>
      </c>
      <c r="E18" s="18">
        <v>745</v>
      </c>
      <c r="F18" s="18">
        <v>0</v>
      </c>
      <c r="G18" s="18">
        <v>745</v>
      </c>
      <c r="H18" s="18">
        <f aca="true" t="shared" si="3" ref="H18:H24">SUM(E18:G18)</f>
        <v>1490</v>
      </c>
      <c r="I18" s="21">
        <f aca="true" t="shared" si="4" ref="I18:K25">IF($D18&gt;0,E18/$D18,0)</f>
        <v>0.3358881875563571</v>
      </c>
      <c r="J18" s="21">
        <f t="shared" si="4"/>
        <v>0</v>
      </c>
      <c r="K18" s="21">
        <f t="shared" si="4"/>
        <v>0.3358881875563571</v>
      </c>
      <c r="L18" s="20">
        <f t="shared" si="2"/>
        <v>0.6717763751127142</v>
      </c>
    </row>
    <row r="19" spans="1:12" ht="15" customHeight="1">
      <c r="A19" s="2" t="s">
        <v>25</v>
      </c>
      <c r="B19" s="2" t="s">
        <v>26</v>
      </c>
      <c r="C19" s="2"/>
      <c r="D19" s="18">
        <v>29472</v>
      </c>
      <c r="E19" s="18">
        <v>9439</v>
      </c>
      <c r="F19" s="18">
        <v>399</v>
      </c>
      <c r="G19" s="18">
        <v>9439</v>
      </c>
      <c r="H19" s="18">
        <f t="shared" si="3"/>
        <v>19277</v>
      </c>
      <c r="I19" s="21">
        <f t="shared" si="4"/>
        <v>0.3202700868621064</v>
      </c>
      <c r="J19" s="21">
        <f t="shared" si="4"/>
        <v>0.01353827361563518</v>
      </c>
      <c r="K19" s="21">
        <f t="shared" si="4"/>
        <v>0.3202700868621064</v>
      </c>
      <c r="L19" s="20">
        <f t="shared" si="2"/>
        <v>0.654078447339848</v>
      </c>
    </row>
    <row r="20" spans="1:12" ht="15" customHeight="1">
      <c r="A20" s="2" t="s">
        <v>27</v>
      </c>
      <c r="B20" s="2" t="s">
        <v>28</v>
      </c>
      <c r="C20" s="2"/>
      <c r="D20" s="18">
        <v>11875</v>
      </c>
      <c r="E20" s="18">
        <v>2810</v>
      </c>
      <c r="F20" s="18">
        <v>69</v>
      </c>
      <c r="G20" s="18">
        <v>2810</v>
      </c>
      <c r="H20" s="18">
        <f t="shared" si="3"/>
        <v>5689</v>
      </c>
      <c r="I20" s="21">
        <f t="shared" si="4"/>
        <v>0.23663157894736842</v>
      </c>
      <c r="J20" s="21">
        <f t="shared" si="4"/>
        <v>0.0058105263157894734</v>
      </c>
      <c r="K20" s="21">
        <f t="shared" si="4"/>
        <v>0.23663157894736842</v>
      </c>
      <c r="L20" s="20">
        <f t="shared" si="2"/>
        <v>0.4790736842105263</v>
      </c>
    </row>
    <row r="21" spans="1:12" ht="15" customHeight="1">
      <c r="A21" s="2" t="s">
        <v>29</v>
      </c>
      <c r="B21" s="2" t="s">
        <v>30</v>
      </c>
      <c r="C21" s="2"/>
      <c r="D21" s="18">
        <v>27</v>
      </c>
      <c r="E21" s="18">
        <v>9</v>
      </c>
      <c r="F21" s="18">
        <v>0</v>
      </c>
      <c r="G21" s="18">
        <v>9</v>
      </c>
      <c r="H21" s="18">
        <f t="shared" si="3"/>
        <v>18</v>
      </c>
      <c r="I21" s="21">
        <f t="shared" si="4"/>
        <v>0.3333333333333333</v>
      </c>
      <c r="J21" s="21">
        <f t="shared" si="4"/>
        <v>0</v>
      </c>
      <c r="K21" s="21">
        <f t="shared" si="4"/>
        <v>0.3333333333333333</v>
      </c>
      <c r="L21" s="20">
        <f t="shared" si="2"/>
        <v>0.6666666666666666</v>
      </c>
    </row>
    <row r="22" spans="1:12" ht="15" customHeight="1">
      <c r="A22" s="2" t="s">
        <v>31</v>
      </c>
      <c r="B22" s="2" t="s">
        <v>32</v>
      </c>
      <c r="C22" s="2"/>
      <c r="D22" s="18">
        <v>183</v>
      </c>
      <c r="E22" s="18">
        <v>39</v>
      </c>
      <c r="F22" s="18">
        <v>0</v>
      </c>
      <c r="G22" s="18">
        <v>39</v>
      </c>
      <c r="H22" s="18">
        <f t="shared" si="3"/>
        <v>78</v>
      </c>
      <c r="I22" s="21">
        <f t="shared" si="4"/>
        <v>0.21311475409836064</v>
      </c>
      <c r="J22" s="21">
        <f t="shared" si="4"/>
        <v>0</v>
      </c>
      <c r="K22" s="21">
        <f t="shared" si="4"/>
        <v>0.21311475409836064</v>
      </c>
      <c r="L22" s="20">
        <f t="shared" si="2"/>
        <v>0.4262295081967213</v>
      </c>
    </row>
    <row r="23" spans="1:12" ht="15" customHeight="1">
      <c r="A23" s="2" t="s">
        <v>33</v>
      </c>
      <c r="B23" s="2" t="s">
        <v>34</v>
      </c>
      <c r="C23" s="2"/>
      <c r="D23" s="18">
        <v>751</v>
      </c>
      <c r="E23" s="18">
        <v>291</v>
      </c>
      <c r="F23" s="18">
        <v>0</v>
      </c>
      <c r="G23" s="18">
        <v>291</v>
      </c>
      <c r="H23" s="18">
        <f t="shared" si="3"/>
        <v>582</v>
      </c>
      <c r="I23" s="21">
        <f t="shared" si="4"/>
        <v>0.38748335552596536</v>
      </c>
      <c r="J23" s="21">
        <f t="shared" si="4"/>
        <v>0</v>
      </c>
      <c r="K23" s="21">
        <f t="shared" si="4"/>
        <v>0.38748335552596536</v>
      </c>
      <c r="L23" s="20">
        <f t="shared" si="2"/>
        <v>0.7749667110519307</v>
      </c>
    </row>
    <row r="24" spans="1:12" ht="15" customHeight="1">
      <c r="A24" s="2" t="s">
        <v>35</v>
      </c>
      <c r="B24" s="2" t="s">
        <v>36</v>
      </c>
      <c r="C24" s="2"/>
      <c r="D24" s="18">
        <v>12789</v>
      </c>
      <c r="E24" s="18">
        <v>2933</v>
      </c>
      <c r="F24" s="18">
        <v>410</v>
      </c>
      <c r="G24" s="18">
        <v>2933</v>
      </c>
      <c r="H24" s="18">
        <f t="shared" si="3"/>
        <v>6276</v>
      </c>
      <c r="I24" s="21">
        <f t="shared" si="4"/>
        <v>0.22933771209633277</v>
      </c>
      <c r="J24" s="21">
        <f t="shared" si="4"/>
        <v>0.032058800531706934</v>
      </c>
      <c r="K24" s="21">
        <f t="shared" si="4"/>
        <v>0.22933771209633277</v>
      </c>
      <c r="L24" s="20">
        <f t="shared" si="2"/>
        <v>0.49073422472437245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57315</v>
      </c>
      <c r="E25" s="22">
        <f>SUM(E18:E24)</f>
        <v>16266</v>
      </c>
      <c r="F25" s="22">
        <f>SUM(F18:F24)</f>
        <v>878</v>
      </c>
      <c r="G25" s="22">
        <f>SUM(G18:G24)</f>
        <v>16266</v>
      </c>
      <c r="H25" s="22">
        <f>SUM(E25:G25)</f>
        <v>33410</v>
      </c>
      <c r="I25" s="23">
        <f>IF($D25&gt;0,E25/$D25,0)</f>
        <v>0.28380005234231875</v>
      </c>
      <c r="J25" s="23">
        <f t="shared" si="4"/>
        <v>0.015318851958475094</v>
      </c>
      <c r="K25" s="23">
        <f t="shared" si="4"/>
        <v>0.28380005234231875</v>
      </c>
      <c r="L25" s="23">
        <f>IF(G25&gt;0,H25/$D25,0)</f>
        <v>0.5829189566431127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11756</v>
      </c>
      <c r="E27" s="9">
        <v>1063</v>
      </c>
      <c r="F27" s="9">
        <v>4493</v>
      </c>
      <c r="G27" s="9">
        <v>1063</v>
      </c>
      <c r="H27" s="18">
        <f>SUM(E27:G27)</f>
        <v>6619</v>
      </c>
      <c r="I27" s="25">
        <f>IF($D27&gt;0,E27/$D27,0)</f>
        <v>0.09042191221503913</v>
      </c>
      <c r="J27" s="25">
        <f>IF($D27&gt;0,F27/$D27,0)</f>
        <v>0.3821878189860497</v>
      </c>
      <c r="K27" s="25">
        <f>IF($D27&gt;0,G27/$D27,0)</f>
        <v>0.09042191221503913</v>
      </c>
      <c r="L27" s="25">
        <f>IF($D27&gt;0,H27/$D27,0)</f>
        <v>0.5630316434161279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29" t="s">
        <v>49</v>
      </c>
      <c r="B29" s="30"/>
      <c r="C29" s="31"/>
      <c r="D29" s="11">
        <f>D16+D25+D27</f>
        <v>134840</v>
      </c>
      <c r="E29" s="11">
        <f>E16+E25+E27</f>
        <v>70716</v>
      </c>
      <c r="F29" s="11">
        <f>F16+F25+F27</f>
        <v>5372</v>
      </c>
      <c r="G29" s="11">
        <f>G16+G25+G27</f>
        <v>70716</v>
      </c>
      <c r="H29" s="11">
        <f>SUM(E29:G29)</f>
        <v>146804</v>
      </c>
      <c r="I29" s="26">
        <f>IF($D29&gt;0,E29/$D29,0)</f>
        <v>0.5244437852269356</v>
      </c>
      <c r="J29" s="26">
        <f>IF($D29&gt;0,F29/$D29,0)</f>
        <v>0.03983981014535746</v>
      </c>
      <c r="K29" s="26">
        <f>IF($D29&gt;0,G29/$D29,0)</f>
        <v>0.5244437852269356</v>
      </c>
      <c r="L29" s="26">
        <f>IF($D29&gt;0,H29/$D29,0)</f>
        <v>1.0887273805992288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6">
    <mergeCell ref="B7:C7"/>
    <mergeCell ref="A1:L1"/>
    <mergeCell ref="A2:L2"/>
    <mergeCell ref="A3:L3"/>
    <mergeCell ref="A4:L4"/>
    <mergeCell ref="B6:C6"/>
  </mergeCells>
  <printOptions/>
  <pageMargins left="0.25" right="0.2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April "&amp;yr</f>
        <v>Document Source Statistics April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11</v>
      </c>
      <c r="E7" s="18">
        <v>0</v>
      </c>
      <c r="F7" s="18">
        <v>0</v>
      </c>
      <c r="G7" s="18">
        <v>9</v>
      </c>
      <c r="H7" s="18">
        <f>SUM(E7:G7)</f>
        <v>9</v>
      </c>
      <c r="I7" s="21">
        <f>IF($D7&gt;0,E7/$D7,0)</f>
        <v>0</v>
      </c>
      <c r="J7" s="21">
        <f>IF($D7&gt;0,F7/$D7,0)</f>
        <v>0</v>
      </c>
      <c r="K7" s="21">
        <f>IF($D7&gt;0,G7/$D7,0)</f>
        <v>0.8181818181818182</v>
      </c>
      <c r="L7" s="20">
        <f>SUM(I7:K7)</f>
        <v>0.8181818181818182</v>
      </c>
    </row>
    <row r="8" spans="1:12" ht="15" customHeight="1">
      <c r="A8" s="2" t="s">
        <v>7</v>
      </c>
      <c r="B8" s="2" t="s">
        <v>8</v>
      </c>
      <c r="C8" s="2"/>
      <c r="D8" s="18">
        <v>18456</v>
      </c>
      <c r="E8" s="18">
        <v>0</v>
      </c>
      <c r="F8" s="18">
        <v>0</v>
      </c>
      <c r="G8" s="18">
        <v>17037</v>
      </c>
      <c r="H8" s="18">
        <f aca="true" t="shared" si="0" ref="H8:H15">SUM(E8:G8)</f>
        <v>17037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0.923114434330299</v>
      </c>
      <c r="L8" s="20">
        <f aca="true" t="shared" si="2" ref="L8:L24">SUM(I8:K8)</f>
        <v>0.923114434330299</v>
      </c>
    </row>
    <row r="9" spans="1:12" ht="15" customHeight="1">
      <c r="A9" s="2" t="s">
        <v>9</v>
      </c>
      <c r="B9" s="2" t="s">
        <v>10</v>
      </c>
      <c r="C9" s="2"/>
      <c r="D9" s="18">
        <v>6977</v>
      </c>
      <c r="E9" s="18">
        <v>0</v>
      </c>
      <c r="F9" s="18">
        <v>0</v>
      </c>
      <c r="G9" s="18">
        <v>6606</v>
      </c>
      <c r="H9" s="18">
        <f t="shared" si="0"/>
        <v>6606</v>
      </c>
      <c r="I9" s="21">
        <f t="shared" si="1"/>
        <v>0</v>
      </c>
      <c r="J9" s="21">
        <f t="shared" si="1"/>
        <v>0</v>
      </c>
      <c r="K9" s="21">
        <f t="shared" si="1"/>
        <v>0.946825283072954</v>
      </c>
      <c r="L9" s="20">
        <f t="shared" si="2"/>
        <v>0.946825283072954</v>
      </c>
    </row>
    <row r="10" spans="1:12" ht="15" customHeight="1">
      <c r="A10" s="2" t="s">
        <v>11</v>
      </c>
      <c r="B10" s="2" t="s">
        <v>12</v>
      </c>
      <c r="C10" s="2"/>
      <c r="D10" s="18">
        <v>13416</v>
      </c>
      <c r="E10" s="18">
        <v>0</v>
      </c>
      <c r="F10" s="18">
        <v>0</v>
      </c>
      <c r="G10" s="18">
        <v>8342</v>
      </c>
      <c r="H10" s="18">
        <f t="shared" si="0"/>
        <v>8342</v>
      </c>
      <c r="I10" s="21">
        <f t="shared" si="1"/>
        <v>0</v>
      </c>
      <c r="J10" s="21">
        <f t="shared" si="1"/>
        <v>0</v>
      </c>
      <c r="K10" s="21">
        <f t="shared" si="1"/>
        <v>0.6217948717948718</v>
      </c>
      <c r="L10" s="20">
        <f t="shared" si="2"/>
        <v>0.6217948717948718</v>
      </c>
    </row>
    <row r="11" spans="1:12" ht="15" customHeight="1">
      <c r="A11" s="2" t="s">
        <v>13</v>
      </c>
      <c r="B11" s="2" t="s">
        <v>14</v>
      </c>
      <c r="C11" s="2"/>
      <c r="D11" s="18">
        <v>6039</v>
      </c>
      <c r="E11" s="18">
        <v>0</v>
      </c>
      <c r="F11" s="18">
        <v>0</v>
      </c>
      <c r="G11" s="18">
        <v>5281</v>
      </c>
      <c r="H11" s="18">
        <f t="shared" si="0"/>
        <v>5281</v>
      </c>
      <c r="I11" s="21">
        <f t="shared" si="1"/>
        <v>0</v>
      </c>
      <c r="J11" s="21">
        <f t="shared" si="1"/>
        <v>0</v>
      </c>
      <c r="K11" s="21">
        <f t="shared" si="1"/>
        <v>0.8744825302202351</v>
      </c>
      <c r="L11" s="20">
        <f t="shared" si="2"/>
        <v>0.8744825302202351</v>
      </c>
    </row>
    <row r="12" spans="1:12" ht="15" customHeight="1">
      <c r="A12" s="2" t="s">
        <v>15</v>
      </c>
      <c r="B12" s="2" t="s">
        <v>16</v>
      </c>
      <c r="C12" s="2"/>
      <c r="D12" s="18">
        <v>1675</v>
      </c>
      <c r="E12" s="18">
        <v>0</v>
      </c>
      <c r="F12" s="18">
        <v>0</v>
      </c>
      <c r="G12" s="18">
        <v>1599</v>
      </c>
      <c r="H12" s="18">
        <f t="shared" si="0"/>
        <v>1599</v>
      </c>
      <c r="I12" s="21">
        <f t="shared" si="1"/>
        <v>0</v>
      </c>
      <c r="J12" s="21">
        <f t="shared" si="1"/>
        <v>0</v>
      </c>
      <c r="K12" s="21">
        <f t="shared" si="1"/>
        <v>0.9546268656716418</v>
      </c>
      <c r="L12" s="20">
        <f t="shared" si="2"/>
        <v>0.9546268656716418</v>
      </c>
    </row>
    <row r="13" spans="1:12" ht="15" customHeight="1">
      <c r="A13" s="2" t="s">
        <v>17</v>
      </c>
      <c r="B13" s="2" t="s">
        <v>18</v>
      </c>
      <c r="C13" s="2"/>
      <c r="D13" s="18">
        <v>1117</v>
      </c>
      <c r="E13" s="18">
        <v>0</v>
      </c>
      <c r="F13" s="18">
        <v>0</v>
      </c>
      <c r="G13" s="18">
        <v>810</v>
      </c>
      <c r="H13" s="18">
        <f t="shared" si="0"/>
        <v>810</v>
      </c>
      <c r="I13" s="21">
        <f t="shared" si="1"/>
        <v>0</v>
      </c>
      <c r="J13" s="21">
        <f t="shared" si="1"/>
        <v>0</v>
      </c>
      <c r="K13" s="21">
        <f t="shared" si="1"/>
        <v>0.7251566696508505</v>
      </c>
      <c r="L13" s="20">
        <f t="shared" si="2"/>
        <v>0.7251566696508505</v>
      </c>
    </row>
    <row r="14" spans="1:12" ht="15" customHeight="1">
      <c r="A14" s="2" t="s">
        <v>19</v>
      </c>
      <c r="B14" s="2" t="s">
        <v>20</v>
      </c>
      <c r="C14" s="2"/>
      <c r="D14" s="18">
        <v>6167</v>
      </c>
      <c r="E14" s="18">
        <v>0</v>
      </c>
      <c r="F14" s="18">
        <v>0</v>
      </c>
      <c r="G14" s="18">
        <v>4712</v>
      </c>
      <c r="H14" s="18">
        <f t="shared" si="0"/>
        <v>4712</v>
      </c>
      <c r="I14" s="21">
        <f t="shared" si="1"/>
        <v>0</v>
      </c>
      <c r="J14" s="21">
        <f t="shared" si="1"/>
        <v>0</v>
      </c>
      <c r="K14" s="21">
        <f t="shared" si="1"/>
        <v>0.7640668071996108</v>
      </c>
      <c r="L14" s="20">
        <f t="shared" si="2"/>
        <v>0.7640668071996108</v>
      </c>
    </row>
    <row r="15" spans="1:12" ht="15" customHeight="1">
      <c r="A15" s="2" t="s">
        <v>23</v>
      </c>
      <c r="B15" s="2" t="s">
        <v>24</v>
      </c>
      <c r="C15" s="2"/>
      <c r="D15" s="18">
        <v>2676</v>
      </c>
      <c r="E15" s="18">
        <v>0</v>
      </c>
      <c r="F15" s="18">
        <v>0</v>
      </c>
      <c r="G15" s="18">
        <v>2124</v>
      </c>
      <c r="H15" s="18">
        <f t="shared" si="0"/>
        <v>2124</v>
      </c>
      <c r="I15" s="21">
        <f t="shared" si="1"/>
        <v>0</v>
      </c>
      <c r="J15" s="21">
        <f t="shared" si="1"/>
        <v>0</v>
      </c>
      <c r="K15" s="21">
        <f t="shared" si="1"/>
        <v>0.7937219730941704</v>
      </c>
      <c r="L15" s="20">
        <f t="shared" si="2"/>
        <v>0.7937219730941704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56534</v>
      </c>
      <c r="E16" s="13">
        <f>SUM(E7:E15)</f>
        <v>0</v>
      </c>
      <c r="F16" s="13">
        <f>SUM(F7:F15)</f>
        <v>0</v>
      </c>
      <c r="G16" s="13">
        <f>SUM(G7:G15)</f>
        <v>46520</v>
      </c>
      <c r="H16" s="13">
        <f>SUM(G16)</f>
        <v>46520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0.8228676548625606</v>
      </c>
      <c r="L16" s="15">
        <f t="shared" si="2"/>
        <v>0.8228676548625606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2728</v>
      </c>
      <c r="E18" s="18">
        <v>1454</v>
      </c>
      <c r="F18" s="18">
        <v>8</v>
      </c>
      <c r="G18" s="18">
        <v>821</v>
      </c>
      <c r="H18" s="18">
        <f aca="true" t="shared" si="3" ref="H18:H24">SUM(E18:G18)</f>
        <v>2283</v>
      </c>
      <c r="I18" s="21">
        <f aca="true" t="shared" si="4" ref="I18:K25">IF($D18&gt;0,E18/$D18,0)</f>
        <v>0.532991202346041</v>
      </c>
      <c r="J18" s="21">
        <f t="shared" si="4"/>
        <v>0.002932551319648094</v>
      </c>
      <c r="K18" s="21">
        <f t="shared" si="4"/>
        <v>0.30095307917888564</v>
      </c>
      <c r="L18" s="20">
        <f t="shared" si="2"/>
        <v>0.8368768328445748</v>
      </c>
    </row>
    <row r="19" spans="1:12" ht="15" customHeight="1">
      <c r="A19" s="2" t="s">
        <v>25</v>
      </c>
      <c r="B19" s="2" t="s">
        <v>26</v>
      </c>
      <c r="C19" s="2"/>
      <c r="D19" s="18">
        <v>29033</v>
      </c>
      <c r="E19" s="18">
        <v>9638</v>
      </c>
      <c r="F19" s="18">
        <v>371</v>
      </c>
      <c r="G19" s="18">
        <v>9150</v>
      </c>
      <c r="H19" s="18">
        <f t="shared" si="3"/>
        <v>19159</v>
      </c>
      <c r="I19" s="21">
        <f t="shared" si="4"/>
        <v>0.33196707195260566</v>
      </c>
      <c r="J19" s="21">
        <f t="shared" si="4"/>
        <v>0.012778562325629456</v>
      </c>
      <c r="K19" s="21">
        <f t="shared" si="4"/>
        <v>0.3151586126132332</v>
      </c>
      <c r="L19" s="20">
        <f t="shared" si="2"/>
        <v>0.6599042468914683</v>
      </c>
    </row>
    <row r="20" spans="1:12" ht="15" customHeight="1">
      <c r="A20" s="2" t="s">
        <v>27</v>
      </c>
      <c r="B20" s="2" t="s">
        <v>28</v>
      </c>
      <c r="C20" s="2"/>
      <c r="D20" s="18">
        <v>10929</v>
      </c>
      <c r="E20" s="18">
        <v>4501</v>
      </c>
      <c r="F20" s="18">
        <v>44</v>
      </c>
      <c r="G20" s="18">
        <v>2671</v>
      </c>
      <c r="H20" s="18">
        <f t="shared" si="3"/>
        <v>7216</v>
      </c>
      <c r="I20" s="21">
        <f t="shared" si="4"/>
        <v>0.41184005855979505</v>
      </c>
      <c r="J20" s="21">
        <f t="shared" si="4"/>
        <v>0.004025985909049319</v>
      </c>
      <c r="K20" s="21">
        <f t="shared" si="4"/>
        <v>0.24439564461524385</v>
      </c>
      <c r="L20" s="20">
        <f t="shared" si="2"/>
        <v>0.6602616890840882</v>
      </c>
    </row>
    <row r="21" spans="1:12" ht="15" customHeight="1">
      <c r="A21" s="2" t="s">
        <v>29</v>
      </c>
      <c r="B21" s="2" t="s">
        <v>30</v>
      </c>
      <c r="C21" s="2"/>
      <c r="D21" s="18">
        <v>21</v>
      </c>
      <c r="E21" s="18">
        <v>12</v>
      </c>
      <c r="F21" s="18">
        <v>0</v>
      </c>
      <c r="G21" s="18">
        <v>3</v>
      </c>
      <c r="H21" s="18">
        <f t="shared" si="3"/>
        <v>15</v>
      </c>
      <c r="I21" s="21">
        <f t="shared" si="4"/>
        <v>0.5714285714285714</v>
      </c>
      <c r="J21" s="21">
        <f t="shared" si="4"/>
        <v>0</v>
      </c>
      <c r="K21" s="21">
        <f t="shared" si="4"/>
        <v>0.14285714285714285</v>
      </c>
      <c r="L21" s="20">
        <f t="shared" si="2"/>
        <v>0.7142857142857142</v>
      </c>
    </row>
    <row r="22" spans="1:12" ht="15" customHeight="1">
      <c r="A22" s="2" t="s">
        <v>31</v>
      </c>
      <c r="B22" s="2" t="s">
        <v>32</v>
      </c>
      <c r="C22" s="2"/>
      <c r="D22" s="18">
        <v>152</v>
      </c>
      <c r="E22" s="18">
        <v>69</v>
      </c>
      <c r="F22" s="18">
        <v>0</v>
      </c>
      <c r="G22" s="18">
        <v>33</v>
      </c>
      <c r="H22" s="18">
        <f t="shared" si="3"/>
        <v>102</v>
      </c>
      <c r="I22" s="21">
        <f t="shared" si="4"/>
        <v>0.45394736842105265</v>
      </c>
      <c r="J22" s="21">
        <f t="shared" si="4"/>
        <v>0</v>
      </c>
      <c r="K22" s="21">
        <f t="shared" si="4"/>
        <v>0.21710526315789475</v>
      </c>
      <c r="L22" s="20">
        <f t="shared" si="2"/>
        <v>0.6710526315789473</v>
      </c>
    </row>
    <row r="23" spans="1:12" ht="15" customHeight="1">
      <c r="A23" s="2" t="s">
        <v>33</v>
      </c>
      <c r="B23" s="2" t="s">
        <v>34</v>
      </c>
      <c r="C23" s="2"/>
      <c r="D23" s="18">
        <v>663</v>
      </c>
      <c r="E23" s="18">
        <v>61</v>
      </c>
      <c r="F23" s="18">
        <v>0</v>
      </c>
      <c r="G23" s="18">
        <v>320</v>
      </c>
      <c r="H23" s="18">
        <f t="shared" si="3"/>
        <v>381</v>
      </c>
      <c r="I23" s="21">
        <f t="shared" si="4"/>
        <v>0.09200603318250378</v>
      </c>
      <c r="J23" s="21">
        <f t="shared" si="4"/>
        <v>0</v>
      </c>
      <c r="K23" s="21">
        <f t="shared" si="4"/>
        <v>0.48265460030165913</v>
      </c>
      <c r="L23" s="20">
        <f t="shared" si="2"/>
        <v>0.5746606334841629</v>
      </c>
    </row>
    <row r="24" spans="1:12" ht="15" customHeight="1">
      <c r="A24" s="2" t="s">
        <v>35</v>
      </c>
      <c r="B24" s="2" t="s">
        <v>36</v>
      </c>
      <c r="C24" s="2"/>
      <c r="D24" s="18">
        <v>12121</v>
      </c>
      <c r="E24" s="18">
        <v>6014</v>
      </c>
      <c r="F24" s="18">
        <v>291</v>
      </c>
      <c r="G24" s="18">
        <v>2725</v>
      </c>
      <c r="H24" s="18">
        <f t="shared" si="3"/>
        <v>9030</v>
      </c>
      <c r="I24" s="21">
        <f t="shared" si="4"/>
        <v>0.4961636828644501</v>
      </c>
      <c r="J24" s="21">
        <f t="shared" si="4"/>
        <v>0.024007920138602427</v>
      </c>
      <c r="K24" s="21">
        <f t="shared" si="4"/>
        <v>0.22481643428760004</v>
      </c>
      <c r="L24" s="20">
        <f t="shared" si="2"/>
        <v>0.7449880372906525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55647</v>
      </c>
      <c r="E25" s="22">
        <f>SUM(E18:E24)</f>
        <v>21749</v>
      </c>
      <c r="F25" s="22">
        <f>SUM(F18:F24)</f>
        <v>714</v>
      </c>
      <c r="G25" s="22">
        <f>SUM(G18:G24)</f>
        <v>15723</v>
      </c>
      <c r="H25" s="22">
        <f>SUM(E25:G25)</f>
        <v>38186</v>
      </c>
      <c r="I25" s="23">
        <f>IF($D25&gt;0,E25/$D25,0)</f>
        <v>0.3908386795334879</v>
      </c>
      <c r="J25" s="23">
        <f t="shared" si="4"/>
        <v>0.012830880370909483</v>
      </c>
      <c r="K25" s="23">
        <f t="shared" si="4"/>
        <v>0.28254892447032187</v>
      </c>
      <c r="L25" s="23">
        <f>IF(G25&gt;0,H25/$D25,0)</f>
        <v>0.6862184843747192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11418</v>
      </c>
      <c r="E27" s="9">
        <v>1239</v>
      </c>
      <c r="F27" s="9">
        <v>4862</v>
      </c>
      <c r="G27" s="9">
        <v>1117</v>
      </c>
      <c r="H27" s="18">
        <f>SUM(E27:G27)</f>
        <v>7218</v>
      </c>
      <c r="I27" s="25">
        <f>IF($D27&gt;0,E27/$D27,0)</f>
        <v>0.10851287440882816</v>
      </c>
      <c r="J27" s="25">
        <f>IF($D27&gt;0,F27/$D27,0)</f>
        <v>0.4258188824662813</v>
      </c>
      <c r="K27" s="25">
        <f>IF($D27&gt;0,G27/$D27,0)</f>
        <v>0.0978279908915747</v>
      </c>
      <c r="L27" s="25">
        <f>IF($D27&gt;0,H27/$D27,0)</f>
        <v>0.6321597477666842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123599</v>
      </c>
      <c r="E29" s="11">
        <f>E16+E25+E27</f>
        <v>22988</v>
      </c>
      <c r="F29" s="11">
        <f>F16+F25+F27</f>
        <v>5576</v>
      </c>
      <c r="G29" s="11">
        <f>G16+G25+G27</f>
        <v>63360</v>
      </c>
      <c r="H29" s="11">
        <f>SUM(E29:G29)</f>
        <v>91924</v>
      </c>
      <c r="I29" s="26">
        <f>IF($D29&gt;0,E29/$D29,0)</f>
        <v>0.18598855977799172</v>
      </c>
      <c r="J29" s="26">
        <f>IF($D29&gt;0,F29/$D29,0)</f>
        <v>0.045113633605449885</v>
      </c>
      <c r="K29" s="26">
        <f>IF($D29&gt;0,G29/$D29,0)</f>
        <v>0.5126255066788566</v>
      </c>
      <c r="L29" s="26">
        <f>IF($D29&gt;0,H29/$D29,0)</f>
        <v>0.7437277000622983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0.5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May "&amp;yr</f>
        <v>Document Source Statistics May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3</v>
      </c>
      <c r="E7" s="18">
        <v>0</v>
      </c>
      <c r="F7" s="18">
        <v>0</v>
      </c>
      <c r="G7" s="18">
        <v>3</v>
      </c>
      <c r="H7" s="18">
        <f>SUM(E7:G7)</f>
        <v>3</v>
      </c>
      <c r="I7" s="21">
        <f>IF($D7&gt;0,E7/$D7,0)</f>
        <v>0</v>
      </c>
      <c r="J7" s="21">
        <f>IF($D7&gt;0,F7/$D7,0)</f>
        <v>0</v>
      </c>
      <c r="K7" s="21">
        <f>IF($D7&gt;0,G7/$D7,0)</f>
        <v>1</v>
      </c>
      <c r="L7" s="20">
        <f>SUM(I7:K7)</f>
        <v>1</v>
      </c>
    </row>
    <row r="8" spans="1:12" ht="15" customHeight="1">
      <c r="A8" s="2" t="s">
        <v>7</v>
      </c>
      <c r="B8" s="2" t="s">
        <v>8</v>
      </c>
      <c r="C8" s="2"/>
      <c r="D8" s="18">
        <v>18584</v>
      </c>
      <c r="E8" s="18">
        <v>0</v>
      </c>
      <c r="F8" s="18">
        <v>0</v>
      </c>
      <c r="G8" s="18">
        <v>17223</v>
      </c>
      <c r="H8" s="18">
        <f aca="true" t="shared" si="0" ref="H8:H15">SUM(E8:G8)</f>
        <v>17223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0.9267649591046061</v>
      </c>
      <c r="L8" s="20">
        <f aca="true" t="shared" si="2" ref="L8:L24">SUM(I8:K8)</f>
        <v>0.9267649591046061</v>
      </c>
    </row>
    <row r="9" spans="1:12" ht="15" customHeight="1">
      <c r="A9" s="2" t="s">
        <v>9</v>
      </c>
      <c r="B9" s="2" t="s">
        <v>10</v>
      </c>
      <c r="C9" s="2"/>
      <c r="D9" s="18">
        <v>8257</v>
      </c>
      <c r="E9" s="18">
        <v>0</v>
      </c>
      <c r="F9" s="18">
        <v>0</v>
      </c>
      <c r="G9" s="18">
        <v>7776</v>
      </c>
      <c r="H9" s="18">
        <f t="shared" si="0"/>
        <v>7776</v>
      </c>
      <c r="I9" s="21">
        <f t="shared" si="1"/>
        <v>0</v>
      </c>
      <c r="J9" s="21">
        <f t="shared" si="1"/>
        <v>0</v>
      </c>
      <c r="K9" s="21">
        <f t="shared" si="1"/>
        <v>0.9417463969964879</v>
      </c>
      <c r="L9" s="20">
        <f t="shared" si="2"/>
        <v>0.9417463969964879</v>
      </c>
    </row>
    <row r="10" spans="1:12" ht="15" customHeight="1">
      <c r="A10" s="2" t="s">
        <v>11</v>
      </c>
      <c r="B10" s="2" t="s">
        <v>12</v>
      </c>
      <c r="C10" s="2"/>
      <c r="D10" s="18">
        <v>13892</v>
      </c>
      <c r="E10" s="18">
        <v>0</v>
      </c>
      <c r="F10" s="18">
        <v>0</v>
      </c>
      <c r="G10" s="18">
        <v>8327</v>
      </c>
      <c r="H10" s="18">
        <f t="shared" si="0"/>
        <v>8327</v>
      </c>
      <c r="I10" s="21">
        <f t="shared" si="1"/>
        <v>0</v>
      </c>
      <c r="J10" s="21">
        <f t="shared" si="1"/>
        <v>0</v>
      </c>
      <c r="K10" s="21">
        <f t="shared" si="1"/>
        <v>0.5994097322199827</v>
      </c>
      <c r="L10" s="20">
        <f t="shared" si="2"/>
        <v>0.5994097322199827</v>
      </c>
    </row>
    <row r="11" spans="1:12" ht="15" customHeight="1">
      <c r="A11" s="2" t="s">
        <v>13</v>
      </c>
      <c r="B11" s="2" t="s">
        <v>14</v>
      </c>
      <c r="C11" s="2"/>
      <c r="D11" s="18">
        <v>6448</v>
      </c>
      <c r="E11" s="18">
        <v>0</v>
      </c>
      <c r="F11" s="18">
        <v>0</v>
      </c>
      <c r="G11" s="18">
        <v>5641</v>
      </c>
      <c r="H11" s="18">
        <f t="shared" si="0"/>
        <v>5641</v>
      </c>
      <c r="I11" s="21">
        <f t="shared" si="1"/>
        <v>0</v>
      </c>
      <c r="J11" s="21">
        <f t="shared" si="1"/>
        <v>0</v>
      </c>
      <c r="K11" s="21">
        <f t="shared" si="1"/>
        <v>0.8748449131513648</v>
      </c>
      <c r="L11" s="20">
        <f t="shared" si="2"/>
        <v>0.8748449131513648</v>
      </c>
    </row>
    <row r="12" spans="1:12" ht="15" customHeight="1">
      <c r="A12" s="2" t="s">
        <v>15</v>
      </c>
      <c r="B12" s="2" t="s">
        <v>16</v>
      </c>
      <c r="C12" s="2"/>
      <c r="D12" s="18">
        <v>2033</v>
      </c>
      <c r="E12" s="18">
        <v>0</v>
      </c>
      <c r="F12" s="18">
        <v>0</v>
      </c>
      <c r="G12" s="18">
        <v>1960</v>
      </c>
      <c r="H12" s="18">
        <f t="shared" si="0"/>
        <v>1960</v>
      </c>
      <c r="I12" s="21">
        <f t="shared" si="1"/>
        <v>0</v>
      </c>
      <c r="J12" s="21">
        <f t="shared" si="1"/>
        <v>0</v>
      </c>
      <c r="K12" s="21">
        <f t="shared" si="1"/>
        <v>0.9640924741760944</v>
      </c>
      <c r="L12" s="20">
        <f t="shared" si="2"/>
        <v>0.9640924741760944</v>
      </c>
    </row>
    <row r="13" spans="1:12" ht="15" customHeight="1">
      <c r="A13" s="2" t="s">
        <v>17</v>
      </c>
      <c r="B13" s="2" t="s">
        <v>18</v>
      </c>
      <c r="C13" s="2"/>
      <c r="D13" s="18">
        <v>924</v>
      </c>
      <c r="E13" s="18">
        <v>0</v>
      </c>
      <c r="F13" s="18">
        <v>0</v>
      </c>
      <c r="G13" s="18">
        <v>656</v>
      </c>
      <c r="H13" s="18">
        <f t="shared" si="0"/>
        <v>656</v>
      </c>
      <c r="I13" s="21">
        <f t="shared" si="1"/>
        <v>0</v>
      </c>
      <c r="J13" s="21">
        <f t="shared" si="1"/>
        <v>0</v>
      </c>
      <c r="K13" s="21">
        <f t="shared" si="1"/>
        <v>0.70995670995671</v>
      </c>
      <c r="L13" s="20">
        <f t="shared" si="2"/>
        <v>0.70995670995671</v>
      </c>
    </row>
    <row r="14" spans="1:12" ht="15" customHeight="1">
      <c r="A14" s="2" t="s">
        <v>19</v>
      </c>
      <c r="B14" s="2" t="s">
        <v>20</v>
      </c>
      <c r="C14" s="2"/>
      <c r="D14" s="18">
        <v>6931</v>
      </c>
      <c r="E14" s="18">
        <v>0</v>
      </c>
      <c r="F14" s="18">
        <v>0</v>
      </c>
      <c r="G14" s="18">
        <v>5232</v>
      </c>
      <c r="H14" s="18">
        <f t="shared" si="0"/>
        <v>5232</v>
      </c>
      <c r="I14" s="21">
        <f t="shared" si="1"/>
        <v>0</v>
      </c>
      <c r="J14" s="21">
        <f t="shared" si="1"/>
        <v>0</v>
      </c>
      <c r="K14" s="21">
        <f t="shared" si="1"/>
        <v>0.7548694272110806</v>
      </c>
      <c r="L14" s="20">
        <f t="shared" si="2"/>
        <v>0.7548694272110806</v>
      </c>
    </row>
    <row r="15" spans="1:12" ht="15" customHeight="1">
      <c r="A15" s="2" t="s">
        <v>23</v>
      </c>
      <c r="B15" s="2" t="s">
        <v>24</v>
      </c>
      <c r="C15" s="2"/>
      <c r="D15" s="18">
        <v>2669</v>
      </c>
      <c r="E15" s="18">
        <v>0</v>
      </c>
      <c r="F15" s="18">
        <v>0</v>
      </c>
      <c r="G15" s="18">
        <v>2055</v>
      </c>
      <c r="H15" s="18">
        <f t="shared" si="0"/>
        <v>2055</v>
      </c>
      <c r="I15" s="21">
        <f t="shared" si="1"/>
        <v>0</v>
      </c>
      <c r="J15" s="21">
        <f t="shared" si="1"/>
        <v>0</v>
      </c>
      <c r="K15" s="21">
        <f t="shared" si="1"/>
        <v>0.7699512926189584</v>
      </c>
      <c r="L15" s="20">
        <f t="shared" si="2"/>
        <v>0.7699512926189584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59741</v>
      </c>
      <c r="E16" s="13">
        <f>SUM(E7:E15)</f>
        <v>0</v>
      </c>
      <c r="F16" s="13">
        <f>SUM(F7:F15)</f>
        <v>0</v>
      </c>
      <c r="G16" s="13">
        <f>SUM(G7:G15)</f>
        <v>48873</v>
      </c>
      <c r="H16" s="13">
        <f>SUM(G16)</f>
        <v>48873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0.818081384643712</v>
      </c>
      <c r="L16" s="15">
        <f t="shared" si="2"/>
        <v>0.818081384643712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2755</v>
      </c>
      <c r="E18" s="18">
        <v>1541</v>
      </c>
      <c r="F18" s="18"/>
      <c r="G18" s="18">
        <v>897</v>
      </c>
      <c r="H18" s="18">
        <f aca="true" t="shared" si="3" ref="H18:H24">SUM(E18:G18)</f>
        <v>2438</v>
      </c>
      <c r="I18" s="21">
        <f aca="true" t="shared" si="4" ref="I18:K25">IF($D18&gt;0,E18/$D18,0)</f>
        <v>0.5593466424682396</v>
      </c>
      <c r="J18" s="21">
        <f t="shared" si="4"/>
        <v>0</v>
      </c>
      <c r="K18" s="21">
        <f t="shared" si="4"/>
        <v>0.3255898366606171</v>
      </c>
      <c r="L18" s="20">
        <f t="shared" si="2"/>
        <v>0.8849364791288568</v>
      </c>
    </row>
    <row r="19" spans="1:12" ht="15" customHeight="1">
      <c r="A19" s="2" t="s">
        <v>25</v>
      </c>
      <c r="B19" s="2" t="s">
        <v>26</v>
      </c>
      <c r="C19" s="2"/>
      <c r="D19" s="18">
        <v>29252</v>
      </c>
      <c r="E19" s="18">
        <v>9178</v>
      </c>
      <c r="F19" s="18">
        <v>378</v>
      </c>
      <c r="G19" s="18">
        <v>9695</v>
      </c>
      <c r="H19" s="18">
        <f t="shared" si="3"/>
        <v>19251</v>
      </c>
      <c r="I19" s="21">
        <f t="shared" si="4"/>
        <v>0.31375632435389034</v>
      </c>
      <c r="J19" s="21">
        <f t="shared" si="4"/>
        <v>0.012922193354300561</v>
      </c>
      <c r="K19" s="21">
        <f t="shared" si="4"/>
        <v>0.33143032955011625</v>
      </c>
      <c r="L19" s="20">
        <f t="shared" si="2"/>
        <v>0.6581088472583072</v>
      </c>
    </row>
    <row r="20" spans="1:12" ht="15" customHeight="1">
      <c r="A20" s="2" t="s">
        <v>27</v>
      </c>
      <c r="B20" s="2" t="s">
        <v>28</v>
      </c>
      <c r="C20" s="2"/>
      <c r="D20" s="18">
        <v>10662</v>
      </c>
      <c r="E20" s="18">
        <v>3907</v>
      </c>
      <c r="F20" s="18">
        <v>37</v>
      </c>
      <c r="G20" s="18">
        <v>2820</v>
      </c>
      <c r="H20" s="18">
        <f t="shared" si="3"/>
        <v>6764</v>
      </c>
      <c r="I20" s="21">
        <f t="shared" si="4"/>
        <v>0.3664415681860814</v>
      </c>
      <c r="J20" s="21">
        <f t="shared" si="4"/>
        <v>0.003470268242356031</v>
      </c>
      <c r="K20" s="21">
        <f t="shared" si="4"/>
        <v>0.2644907146876759</v>
      </c>
      <c r="L20" s="20">
        <f t="shared" si="2"/>
        <v>0.6344025511161133</v>
      </c>
    </row>
    <row r="21" spans="1:12" ht="15" customHeight="1">
      <c r="A21" s="2" t="s">
        <v>29</v>
      </c>
      <c r="B21" s="2" t="s">
        <v>30</v>
      </c>
      <c r="C21" s="2"/>
      <c r="D21" s="18">
        <v>16</v>
      </c>
      <c r="E21" s="18">
        <v>11</v>
      </c>
      <c r="F21" s="18">
        <v>0</v>
      </c>
      <c r="G21" s="18">
        <v>5</v>
      </c>
      <c r="H21" s="18">
        <f t="shared" si="3"/>
        <v>16</v>
      </c>
      <c r="I21" s="21">
        <f t="shared" si="4"/>
        <v>0.6875</v>
      </c>
      <c r="J21" s="21">
        <f t="shared" si="4"/>
        <v>0</v>
      </c>
      <c r="K21" s="21">
        <f t="shared" si="4"/>
        <v>0.3125</v>
      </c>
      <c r="L21" s="20">
        <f t="shared" si="2"/>
        <v>1</v>
      </c>
    </row>
    <row r="22" spans="1:12" ht="15" customHeight="1">
      <c r="A22" s="2" t="s">
        <v>31</v>
      </c>
      <c r="B22" s="2" t="s">
        <v>32</v>
      </c>
      <c r="C22" s="2"/>
      <c r="D22" s="18">
        <v>113</v>
      </c>
      <c r="E22" s="18">
        <v>51</v>
      </c>
      <c r="F22" s="18">
        <v>0</v>
      </c>
      <c r="G22" s="18">
        <v>26</v>
      </c>
      <c r="H22" s="18">
        <f t="shared" si="3"/>
        <v>77</v>
      </c>
      <c r="I22" s="21">
        <f t="shared" si="4"/>
        <v>0.45132743362831856</v>
      </c>
      <c r="J22" s="21">
        <f t="shared" si="4"/>
        <v>0</v>
      </c>
      <c r="K22" s="21">
        <f t="shared" si="4"/>
        <v>0.23008849557522124</v>
      </c>
      <c r="L22" s="20">
        <f t="shared" si="2"/>
        <v>0.6814159292035398</v>
      </c>
    </row>
    <row r="23" spans="1:12" ht="15" customHeight="1">
      <c r="A23" s="2" t="s">
        <v>33</v>
      </c>
      <c r="B23" s="2" t="s">
        <v>34</v>
      </c>
      <c r="C23" s="2"/>
      <c r="D23" s="18">
        <v>769</v>
      </c>
      <c r="E23" s="18">
        <v>51</v>
      </c>
      <c r="F23" s="18">
        <v>0</v>
      </c>
      <c r="G23" s="18">
        <v>401</v>
      </c>
      <c r="H23" s="18">
        <f t="shared" si="3"/>
        <v>452</v>
      </c>
      <c r="I23" s="21">
        <f t="shared" si="4"/>
        <v>0.06631989596879063</v>
      </c>
      <c r="J23" s="21">
        <f t="shared" si="4"/>
        <v>0</v>
      </c>
      <c r="K23" s="21">
        <f t="shared" si="4"/>
        <v>0.5214564369310793</v>
      </c>
      <c r="L23" s="20">
        <f t="shared" si="2"/>
        <v>0.58777633289987</v>
      </c>
    </row>
    <row r="24" spans="1:12" ht="15" customHeight="1">
      <c r="A24" s="2" t="s">
        <v>35</v>
      </c>
      <c r="B24" s="2" t="s">
        <v>36</v>
      </c>
      <c r="C24" s="2"/>
      <c r="D24" s="18">
        <v>11452</v>
      </c>
      <c r="E24" s="18">
        <v>5672</v>
      </c>
      <c r="F24" s="18">
        <v>229</v>
      </c>
      <c r="G24" s="18">
        <v>2769</v>
      </c>
      <c r="H24" s="18">
        <f t="shared" si="3"/>
        <v>8670</v>
      </c>
      <c r="I24" s="21">
        <f t="shared" si="4"/>
        <v>0.4952846664338107</v>
      </c>
      <c r="J24" s="21">
        <f t="shared" si="4"/>
        <v>0.01999650716032134</v>
      </c>
      <c r="K24" s="21">
        <f t="shared" si="4"/>
        <v>0.24179182675515193</v>
      </c>
      <c r="L24" s="20">
        <f t="shared" si="2"/>
        <v>0.757073000349284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55019</v>
      </c>
      <c r="E25" s="22">
        <f>SUM(E18:E24)</f>
        <v>20411</v>
      </c>
      <c r="F25" s="22">
        <f>SUM(F18:F24)</f>
        <v>644</v>
      </c>
      <c r="G25" s="22">
        <f>SUM(G18:G24)</f>
        <v>16613</v>
      </c>
      <c r="H25" s="22">
        <f>SUM(E25:G25)</f>
        <v>37668</v>
      </c>
      <c r="I25" s="23">
        <f>IF($D25&gt;0,E25/$D25,0)</f>
        <v>0.37098093385921227</v>
      </c>
      <c r="J25" s="23">
        <f t="shared" si="4"/>
        <v>0.01170504734728003</v>
      </c>
      <c r="K25" s="23">
        <f t="shared" si="4"/>
        <v>0.3019502353732347</v>
      </c>
      <c r="L25" s="23">
        <f>IF(G25&gt;0,H25/$D25,0)</f>
        <v>0.684636216579727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12047</v>
      </c>
      <c r="E27" s="9">
        <v>1273</v>
      </c>
      <c r="F27" s="9">
        <v>4576</v>
      </c>
      <c r="G27" s="9">
        <v>1217</v>
      </c>
      <c r="H27" s="18">
        <f>SUM(E27:G27)</f>
        <v>7066</v>
      </c>
      <c r="I27" s="25">
        <f>IF($D27&gt;0,E27/$D27,0)</f>
        <v>0.10566946127666639</v>
      </c>
      <c r="J27" s="25">
        <f>IF($D27&gt;0,F27/$D27,0)</f>
        <v>0.3798456047148668</v>
      </c>
      <c r="K27" s="25">
        <f>IF($D27&gt;0,G27/$D27,0)</f>
        <v>0.10102100107910683</v>
      </c>
      <c r="L27" s="25">
        <f>IF($D27&gt;0,H27/$D27,0)</f>
        <v>0.58653606707064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126807</v>
      </c>
      <c r="E29" s="11">
        <f>E16+E25+E27</f>
        <v>21684</v>
      </c>
      <c r="F29" s="11">
        <f>F16+F25+F27</f>
        <v>5220</v>
      </c>
      <c r="G29" s="11">
        <f>G16+G25+G27</f>
        <v>66703</v>
      </c>
      <c r="H29" s="11">
        <f>SUM(E29:G29)</f>
        <v>93607</v>
      </c>
      <c r="I29" s="26">
        <f>IF($D29&gt;0,E29/$D29,0)</f>
        <v>0.17100002365799996</v>
      </c>
      <c r="J29" s="26">
        <f>IF($D29&gt;0,F29/$D29,0)</f>
        <v>0.04116491991767016</v>
      </c>
      <c r="K29" s="26">
        <f>IF($D29&gt;0,G29/$D29,0)</f>
        <v>0.5260198569479603</v>
      </c>
      <c r="L29" s="26">
        <f>IF($D29&gt;0,H29/$D29,0)</f>
        <v>0.7381848005236304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June "&amp;yr</f>
        <v>Document Source Statistics June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7</v>
      </c>
      <c r="E7" s="18">
        <v>0</v>
      </c>
      <c r="F7" s="18">
        <v>0</v>
      </c>
      <c r="G7" s="18">
        <v>3</v>
      </c>
      <c r="H7" s="18">
        <f>SUM(E7:G7)</f>
        <v>3</v>
      </c>
      <c r="I7" s="21">
        <f>IF($D7&gt;0,E7/$D7,0)</f>
        <v>0</v>
      </c>
      <c r="J7" s="21">
        <f>IF($D7&gt;0,F7/$D7,0)</f>
        <v>0</v>
      </c>
      <c r="K7" s="21">
        <f>IF($D7&gt;0,G7/$D7,0)</f>
        <v>0.42857142857142855</v>
      </c>
      <c r="L7" s="20">
        <f>SUM(I7:K7)</f>
        <v>0.42857142857142855</v>
      </c>
    </row>
    <row r="8" spans="1:12" ht="15" customHeight="1">
      <c r="A8" s="2" t="s">
        <v>7</v>
      </c>
      <c r="B8" s="2" t="s">
        <v>8</v>
      </c>
      <c r="C8" s="2"/>
      <c r="D8" s="18">
        <v>20467</v>
      </c>
      <c r="E8" s="18">
        <v>0</v>
      </c>
      <c r="F8" s="18">
        <v>0</v>
      </c>
      <c r="G8" s="18">
        <v>18511</v>
      </c>
      <c r="H8" s="18">
        <f aca="true" t="shared" si="0" ref="H8:H15">SUM(E8:G8)</f>
        <v>18511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0.9044315239165486</v>
      </c>
      <c r="L8" s="20">
        <f aca="true" t="shared" si="2" ref="L8:L24">SUM(I8:K8)</f>
        <v>0.9044315239165486</v>
      </c>
    </row>
    <row r="9" spans="1:12" ht="15" customHeight="1">
      <c r="A9" s="2" t="s">
        <v>9</v>
      </c>
      <c r="B9" s="2" t="s">
        <v>10</v>
      </c>
      <c r="C9" s="2"/>
      <c r="D9" s="18">
        <v>9063</v>
      </c>
      <c r="E9" s="18">
        <v>0</v>
      </c>
      <c r="F9" s="18">
        <v>0</v>
      </c>
      <c r="G9" s="18">
        <v>8569</v>
      </c>
      <c r="H9" s="18">
        <f t="shared" si="0"/>
        <v>8569</v>
      </c>
      <c r="I9" s="21">
        <f t="shared" si="1"/>
        <v>0</v>
      </c>
      <c r="J9" s="21">
        <f t="shared" si="1"/>
        <v>0</v>
      </c>
      <c r="K9" s="21">
        <f t="shared" si="1"/>
        <v>0.9454926624737946</v>
      </c>
      <c r="L9" s="20">
        <f t="shared" si="2"/>
        <v>0.9454926624737946</v>
      </c>
    </row>
    <row r="10" spans="1:12" ht="15" customHeight="1">
      <c r="A10" s="2" t="s">
        <v>11</v>
      </c>
      <c r="B10" s="2" t="s">
        <v>12</v>
      </c>
      <c r="C10" s="2"/>
      <c r="D10" s="18">
        <v>15072</v>
      </c>
      <c r="E10" s="18">
        <v>0</v>
      </c>
      <c r="F10" s="18">
        <v>0</v>
      </c>
      <c r="G10" s="18">
        <v>9107</v>
      </c>
      <c r="H10" s="18">
        <f t="shared" si="0"/>
        <v>9107</v>
      </c>
      <c r="I10" s="21">
        <f t="shared" si="1"/>
        <v>0</v>
      </c>
      <c r="J10" s="21">
        <f t="shared" si="1"/>
        <v>0</v>
      </c>
      <c r="K10" s="21">
        <f t="shared" si="1"/>
        <v>0.6042330148619958</v>
      </c>
      <c r="L10" s="20">
        <f t="shared" si="2"/>
        <v>0.6042330148619958</v>
      </c>
    </row>
    <row r="11" spans="1:12" ht="15" customHeight="1">
      <c r="A11" s="2" t="s">
        <v>13</v>
      </c>
      <c r="B11" s="2" t="s">
        <v>14</v>
      </c>
      <c r="C11" s="2"/>
      <c r="D11" s="18">
        <v>6017</v>
      </c>
      <c r="E11" s="18">
        <v>0</v>
      </c>
      <c r="F11" s="18">
        <v>0</v>
      </c>
      <c r="G11" s="18">
        <v>5290</v>
      </c>
      <c r="H11" s="18">
        <f t="shared" si="0"/>
        <v>5290</v>
      </c>
      <c r="I11" s="21">
        <f t="shared" si="1"/>
        <v>0</v>
      </c>
      <c r="J11" s="21">
        <f t="shared" si="1"/>
        <v>0</v>
      </c>
      <c r="K11" s="21">
        <f t="shared" si="1"/>
        <v>0.879175668938009</v>
      </c>
      <c r="L11" s="20">
        <f t="shared" si="2"/>
        <v>0.879175668938009</v>
      </c>
    </row>
    <row r="12" spans="1:12" ht="15" customHeight="1">
      <c r="A12" s="2" t="s">
        <v>15</v>
      </c>
      <c r="B12" s="2" t="s">
        <v>16</v>
      </c>
      <c r="C12" s="2"/>
      <c r="D12" s="18">
        <v>2449</v>
      </c>
      <c r="E12" s="18">
        <v>0</v>
      </c>
      <c r="F12" s="18">
        <v>0</v>
      </c>
      <c r="G12" s="18">
        <v>2349</v>
      </c>
      <c r="H12" s="18">
        <f t="shared" si="0"/>
        <v>2349</v>
      </c>
      <c r="I12" s="21">
        <f t="shared" si="1"/>
        <v>0</v>
      </c>
      <c r="J12" s="21">
        <f t="shared" si="1"/>
        <v>0</v>
      </c>
      <c r="K12" s="21">
        <f t="shared" si="1"/>
        <v>0.9591670069416088</v>
      </c>
      <c r="L12" s="20">
        <f t="shared" si="2"/>
        <v>0.9591670069416088</v>
      </c>
    </row>
    <row r="13" spans="1:12" ht="15" customHeight="1">
      <c r="A13" s="2" t="s">
        <v>17</v>
      </c>
      <c r="B13" s="2" t="s">
        <v>18</v>
      </c>
      <c r="C13" s="2"/>
      <c r="D13" s="18">
        <v>1024</v>
      </c>
      <c r="E13" s="18">
        <v>0</v>
      </c>
      <c r="F13" s="18">
        <v>0</v>
      </c>
      <c r="G13" s="18">
        <v>780</v>
      </c>
      <c r="H13" s="18">
        <f t="shared" si="0"/>
        <v>780</v>
      </c>
      <c r="I13" s="21">
        <f t="shared" si="1"/>
        <v>0</v>
      </c>
      <c r="J13" s="21">
        <f t="shared" si="1"/>
        <v>0</v>
      </c>
      <c r="K13" s="21">
        <f t="shared" si="1"/>
        <v>0.76171875</v>
      </c>
      <c r="L13" s="20">
        <f t="shared" si="2"/>
        <v>0.76171875</v>
      </c>
    </row>
    <row r="14" spans="1:12" ht="15" customHeight="1">
      <c r="A14" s="2" t="s">
        <v>19</v>
      </c>
      <c r="B14" s="2" t="s">
        <v>20</v>
      </c>
      <c r="C14" s="2"/>
      <c r="D14" s="18">
        <v>7652</v>
      </c>
      <c r="E14" s="18">
        <v>0</v>
      </c>
      <c r="F14" s="18">
        <v>0</v>
      </c>
      <c r="G14" s="18">
        <v>5625</v>
      </c>
      <c r="H14" s="18">
        <f t="shared" si="0"/>
        <v>5625</v>
      </c>
      <c r="I14" s="21">
        <f t="shared" si="1"/>
        <v>0</v>
      </c>
      <c r="J14" s="21">
        <f t="shared" si="1"/>
        <v>0</v>
      </c>
      <c r="K14" s="21">
        <f t="shared" si="1"/>
        <v>0.7351019341348667</v>
      </c>
      <c r="L14" s="20">
        <f t="shared" si="2"/>
        <v>0.7351019341348667</v>
      </c>
    </row>
    <row r="15" spans="1:12" ht="15" customHeight="1">
      <c r="A15" s="2" t="s">
        <v>23</v>
      </c>
      <c r="B15" s="2" t="s">
        <v>24</v>
      </c>
      <c r="C15" s="2"/>
      <c r="D15" s="18">
        <v>2610</v>
      </c>
      <c r="E15" s="18">
        <v>0</v>
      </c>
      <c r="F15" s="18">
        <v>0</v>
      </c>
      <c r="G15" s="18">
        <v>2018</v>
      </c>
      <c r="H15" s="18">
        <f t="shared" si="0"/>
        <v>2018</v>
      </c>
      <c r="I15" s="21">
        <f t="shared" si="1"/>
        <v>0</v>
      </c>
      <c r="J15" s="21">
        <f t="shared" si="1"/>
        <v>0</v>
      </c>
      <c r="K15" s="21">
        <f t="shared" si="1"/>
        <v>0.7731800766283525</v>
      </c>
      <c r="L15" s="20">
        <f t="shared" si="2"/>
        <v>0.7731800766283525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64361</v>
      </c>
      <c r="E16" s="13">
        <f>SUM(E7:E15)</f>
        <v>0</v>
      </c>
      <c r="F16" s="13">
        <f>SUM(F7:F15)</f>
        <v>0</v>
      </c>
      <c r="G16" s="13">
        <f>SUM(G7:G15)</f>
        <v>52252</v>
      </c>
      <c r="H16" s="13">
        <f>SUM(G16)</f>
        <v>52252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0.8118581128323052</v>
      </c>
      <c r="L16" s="15">
        <f t="shared" si="2"/>
        <v>0.8118581128323052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3085</v>
      </c>
      <c r="E18" s="18">
        <v>1830</v>
      </c>
      <c r="F18" s="18">
        <v>14</v>
      </c>
      <c r="G18" s="18">
        <v>991</v>
      </c>
      <c r="H18" s="18">
        <f aca="true" t="shared" si="3" ref="H18:H24">SUM(E18:G18)</f>
        <v>2835</v>
      </c>
      <c r="I18" s="21">
        <f aca="true" t="shared" si="4" ref="I18:K25">IF($D18&gt;0,E18/$D18,0)</f>
        <v>0.593192868719611</v>
      </c>
      <c r="J18" s="21">
        <f t="shared" si="4"/>
        <v>0.00453808752025932</v>
      </c>
      <c r="K18" s="21">
        <f t="shared" si="4"/>
        <v>0.3212317666126418</v>
      </c>
      <c r="L18" s="20">
        <f t="shared" si="2"/>
        <v>0.9189627228525121</v>
      </c>
    </row>
    <row r="19" spans="1:12" ht="15" customHeight="1">
      <c r="A19" s="2" t="s">
        <v>25</v>
      </c>
      <c r="B19" s="2" t="s">
        <v>26</v>
      </c>
      <c r="C19" s="2"/>
      <c r="D19" s="18">
        <v>31824</v>
      </c>
      <c r="E19" s="18">
        <v>12218</v>
      </c>
      <c r="F19" s="18">
        <v>0</v>
      </c>
      <c r="G19" s="18">
        <v>9457</v>
      </c>
      <c r="H19" s="18">
        <f t="shared" si="3"/>
        <v>21675</v>
      </c>
      <c r="I19" s="21">
        <f t="shared" si="4"/>
        <v>0.38392408245349424</v>
      </c>
      <c r="J19" s="21">
        <f t="shared" si="4"/>
        <v>0</v>
      </c>
      <c r="K19" s="21">
        <f t="shared" si="4"/>
        <v>0.29716566113624937</v>
      </c>
      <c r="L19" s="20">
        <f t="shared" si="2"/>
        <v>0.6810897435897436</v>
      </c>
    </row>
    <row r="20" spans="1:12" ht="15" customHeight="1">
      <c r="A20" s="2" t="s">
        <v>27</v>
      </c>
      <c r="B20" s="2" t="s">
        <v>28</v>
      </c>
      <c r="C20" s="2"/>
      <c r="D20" s="18">
        <v>10300</v>
      </c>
      <c r="E20" s="18">
        <v>3987</v>
      </c>
      <c r="F20" s="18">
        <v>449</v>
      </c>
      <c r="G20" s="18">
        <v>2602</v>
      </c>
      <c r="H20" s="18">
        <f t="shared" si="3"/>
        <v>7038</v>
      </c>
      <c r="I20" s="21">
        <f t="shared" si="4"/>
        <v>0.3870873786407767</v>
      </c>
      <c r="J20" s="21">
        <f t="shared" si="4"/>
        <v>0.043592233009708735</v>
      </c>
      <c r="K20" s="21">
        <f t="shared" si="4"/>
        <v>0.252621359223301</v>
      </c>
      <c r="L20" s="20">
        <f t="shared" si="2"/>
        <v>0.6833009708737864</v>
      </c>
    </row>
    <row r="21" spans="1:12" ht="15" customHeight="1">
      <c r="A21" s="2" t="s">
        <v>29</v>
      </c>
      <c r="B21" s="2" t="s">
        <v>30</v>
      </c>
      <c r="C21" s="2"/>
      <c r="D21" s="18">
        <v>39</v>
      </c>
      <c r="E21" s="18">
        <v>16</v>
      </c>
      <c r="F21" s="18">
        <v>35</v>
      </c>
      <c r="G21" s="18">
        <v>7</v>
      </c>
      <c r="H21" s="18">
        <f t="shared" si="3"/>
        <v>58</v>
      </c>
      <c r="I21" s="21">
        <f t="shared" si="4"/>
        <v>0.41025641025641024</v>
      </c>
      <c r="J21" s="21">
        <f t="shared" si="4"/>
        <v>0.8974358974358975</v>
      </c>
      <c r="K21" s="21">
        <f t="shared" si="4"/>
        <v>0.1794871794871795</v>
      </c>
      <c r="L21" s="20">
        <f t="shared" si="2"/>
        <v>1.4871794871794872</v>
      </c>
    </row>
    <row r="22" spans="1:12" ht="15" customHeight="1">
      <c r="A22" s="2" t="s">
        <v>31</v>
      </c>
      <c r="B22" s="2" t="s">
        <v>32</v>
      </c>
      <c r="C22" s="2"/>
      <c r="D22" s="18">
        <v>114</v>
      </c>
      <c r="E22" s="18">
        <v>45</v>
      </c>
      <c r="F22" s="18">
        <v>0</v>
      </c>
      <c r="G22" s="18">
        <v>32</v>
      </c>
      <c r="H22" s="18">
        <f t="shared" si="3"/>
        <v>77</v>
      </c>
      <c r="I22" s="21">
        <f t="shared" si="4"/>
        <v>0.39473684210526316</v>
      </c>
      <c r="J22" s="21">
        <f t="shared" si="4"/>
        <v>0</v>
      </c>
      <c r="K22" s="21">
        <f t="shared" si="4"/>
        <v>0.2807017543859649</v>
      </c>
      <c r="L22" s="20">
        <f t="shared" si="2"/>
        <v>0.6754385964912281</v>
      </c>
    </row>
    <row r="23" spans="1:12" ht="15" customHeight="1">
      <c r="A23" s="2" t="s">
        <v>33</v>
      </c>
      <c r="B23" s="2" t="s">
        <v>34</v>
      </c>
      <c r="C23" s="2"/>
      <c r="D23" s="18">
        <v>700</v>
      </c>
      <c r="E23" s="18">
        <v>72</v>
      </c>
      <c r="F23" s="18">
        <v>0</v>
      </c>
      <c r="G23" s="18">
        <v>409</v>
      </c>
      <c r="H23" s="18">
        <f t="shared" si="3"/>
        <v>481</v>
      </c>
      <c r="I23" s="21">
        <f t="shared" si="4"/>
        <v>0.10285714285714286</v>
      </c>
      <c r="J23" s="21">
        <f t="shared" si="4"/>
        <v>0</v>
      </c>
      <c r="K23" s="21">
        <f t="shared" si="4"/>
        <v>0.5842857142857143</v>
      </c>
      <c r="L23" s="20">
        <f t="shared" si="2"/>
        <v>0.6871428571428572</v>
      </c>
    </row>
    <row r="24" spans="1:12" ht="15" customHeight="1">
      <c r="A24" s="2" t="s">
        <v>35</v>
      </c>
      <c r="B24" s="2" t="s">
        <v>36</v>
      </c>
      <c r="C24" s="2"/>
      <c r="D24" s="18">
        <v>11162</v>
      </c>
      <c r="E24" s="18">
        <v>5601</v>
      </c>
      <c r="F24" s="18">
        <v>348</v>
      </c>
      <c r="G24" s="18">
        <v>2632</v>
      </c>
      <c r="H24" s="18">
        <f t="shared" si="3"/>
        <v>8581</v>
      </c>
      <c r="I24" s="21">
        <f t="shared" si="4"/>
        <v>0.501791793585379</v>
      </c>
      <c r="J24" s="21">
        <f t="shared" si="4"/>
        <v>0.03117720838559398</v>
      </c>
      <c r="K24" s="21">
        <f t="shared" si="4"/>
        <v>0.2358000358358717</v>
      </c>
      <c r="L24" s="20">
        <f t="shared" si="2"/>
        <v>0.7687690378068447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57224</v>
      </c>
      <c r="E25" s="22">
        <f>SUM(E18:E24)</f>
        <v>23769</v>
      </c>
      <c r="F25" s="22">
        <f>SUM(F18:F24)</f>
        <v>846</v>
      </c>
      <c r="G25" s="22">
        <f>SUM(G18:G24)</f>
        <v>16130</v>
      </c>
      <c r="H25" s="22">
        <f>SUM(E25:G25)</f>
        <v>40745</v>
      </c>
      <c r="I25" s="23">
        <f>IF($D25&gt;0,E25/$D25,0)</f>
        <v>0.4153676778973857</v>
      </c>
      <c r="J25" s="23">
        <f t="shared" si="4"/>
        <v>0.01478400671047113</v>
      </c>
      <c r="K25" s="23">
        <f t="shared" si="4"/>
        <v>0.28187473787222145</v>
      </c>
      <c r="L25" s="23">
        <f>IF(G25&gt;0,H25/$D25,0)</f>
        <v>0.7120264224800783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11217</v>
      </c>
      <c r="E27" s="9">
        <v>1582</v>
      </c>
      <c r="F27" s="9">
        <v>4125</v>
      </c>
      <c r="G27" s="9">
        <v>1120</v>
      </c>
      <c r="H27" s="18">
        <f>SUM(E27:G27)</f>
        <v>6827</v>
      </c>
      <c r="I27" s="25">
        <f>IF($D27&gt;0,E27/$D27,0)</f>
        <v>0.14103592760987788</v>
      </c>
      <c r="J27" s="25">
        <f>IF($D27&gt;0,F27/$D27,0)</f>
        <v>0.3677453864669698</v>
      </c>
      <c r="K27" s="25">
        <f>IF($D27&gt;0,G27/$D27,0)</f>
        <v>0.09984844432557725</v>
      </c>
      <c r="L27" s="25">
        <f>IF($D27&gt;0,H27/$D27,0)</f>
        <v>0.6086297584024248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132802</v>
      </c>
      <c r="E29" s="11">
        <f>E16+E25+E27</f>
        <v>25351</v>
      </c>
      <c r="F29" s="11">
        <f>F16+F25+F27</f>
        <v>4971</v>
      </c>
      <c r="G29" s="11">
        <f>G16+G25+G27</f>
        <v>69502</v>
      </c>
      <c r="H29" s="11">
        <f>SUM(E29:G29)</f>
        <v>99824</v>
      </c>
      <c r="I29" s="26">
        <f>IF($D29&gt;0,E29/$D29,0)</f>
        <v>0.19089320943961688</v>
      </c>
      <c r="J29" s="26">
        <f>IF($D29&gt;0,F29/$D29,0)</f>
        <v>0.037431665185765274</v>
      </c>
      <c r="K29" s="26">
        <f>IF($D29&gt;0,G29/$D29,0)</f>
        <v>0.5233505519495188</v>
      </c>
      <c r="L29" s="26">
        <f>IF($D29&gt;0,H29/$D29,0)</f>
        <v>0.7516754265749009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July "&amp;yr</f>
        <v>Document Source Statistics July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12</v>
      </c>
      <c r="E7" s="18">
        <v>0</v>
      </c>
      <c r="F7" s="18">
        <v>0</v>
      </c>
      <c r="G7" s="18">
        <v>6</v>
      </c>
      <c r="H7" s="18">
        <f>SUM(E7:G7)</f>
        <v>6</v>
      </c>
      <c r="I7" s="21">
        <f>IF($D7&gt;0,E7/$D7,0)</f>
        <v>0</v>
      </c>
      <c r="J7" s="21">
        <f>IF($D7&gt;0,F7/$D7,0)</f>
        <v>0</v>
      </c>
      <c r="K7" s="21">
        <f>IF($D7&gt;0,G7/$D7,0)</f>
        <v>0.5</v>
      </c>
      <c r="L7" s="20">
        <f>SUM(I7:K7)</f>
        <v>0.5</v>
      </c>
    </row>
    <row r="8" spans="1:12" ht="15" customHeight="1">
      <c r="A8" s="2" t="s">
        <v>7</v>
      </c>
      <c r="B8" s="2" t="s">
        <v>8</v>
      </c>
      <c r="C8" s="2"/>
      <c r="D8" s="18">
        <v>17468</v>
      </c>
      <c r="E8" s="18">
        <v>0</v>
      </c>
      <c r="F8" s="18">
        <v>0</v>
      </c>
      <c r="G8" s="18">
        <v>15900</v>
      </c>
      <c r="H8" s="18">
        <f aca="true" t="shared" si="0" ref="H8:H15">SUM(E8:G8)</f>
        <v>15900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0.9102358598580261</v>
      </c>
      <c r="L8" s="20">
        <f aca="true" t="shared" si="2" ref="L8:L24">SUM(I8:K8)</f>
        <v>0.9102358598580261</v>
      </c>
    </row>
    <row r="9" spans="1:12" ht="15" customHeight="1">
      <c r="A9" s="2" t="s">
        <v>9</v>
      </c>
      <c r="B9" s="2" t="s">
        <v>10</v>
      </c>
      <c r="C9" s="2"/>
      <c r="D9" s="18">
        <v>7059</v>
      </c>
      <c r="E9" s="18">
        <v>0</v>
      </c>
      <c r="F9" s="18">
        <v>0</v>
      </c>
      <c r="G9" s="18">
        <v>6601</v>
      </c>
      <c r="H9" s="18">
        <f t="shared" si="0"/>
        <v>6601</v>
      </c>
      <c r="I9" s="21">
        <f t="shared" si="1"/>
        <v>0</v>
      </c>
      <c r="J9" s="21">
        <f t="shared" si="1"/>
        <v>0</v>
      </c>
      <c r="K9" s="21">
        <f t="shared" si="1"/>
        <v>0.9351182887094489</v>
      </c>
      <c r="L9" s="20">
        <f t="shared" si="2"/>
        <v>0.9351182887094489</v>
      </c>
    </row>
    <row r="10" spans="1:12" ht="15" customHeight="1">
      <c r="A10" s="2" t="s">
        <v>11</v>
      </c>
      <c r="B10" s="2" t="s">
        <v>12</v>
      </c>
      <c r="C10" s="2"/>
      <c r="D10" s="18">
        <v>13485</v>
      </c>
      <c r="E10" s="18">
        <v>0</v>
      </c>
      <c r="F10" s="18">
        <v>0</v>
      </c>
      <c r="G10" s="18">
        <v>8025</v>
      </c>
      <c r="H10" s="18">
        <f t="shared" si="0"/>
        <v>8025</v>
      </c>
      <c r="I10" s="21">
        <f t="shared" si="1"/>
        <v>0</v>
      </c>
      <c r="J10" s="21">
        <f t="shared" si="1"/>
        <v>0</v>
      </c>
      <c r="K10" s="21">
        <f t="shared" si="1"/>
        <v>0.5951056729699666</v>
      </c>
      <c r="L10" s="20">
        <f t="shared" si="2"/>
        <v>0.5951056729699666</v>
      </c>
    </row>
    <row r="11" spans="1:12" ht="15" customHeight="1">
      <c r="A11" s="2" t="s">
        <v>13</v>
      </c>
      <c r="B11" s="2" t="s">
        <v>14</v>
      </c>
      <c r="C11" s="2"/>
      <c r="D11" s="18">
        <v>5552</v>
      </c>
      <c r="E11" s="18">
        <v>0</v>
      </c>
      <c r="F11" s="18">
        <v>0</v>
      </c>
      <c r="G11" s="18">
        <v>4771</v>
      </c>
      <c r="H11" s="18">
        <f t="shared" si="0"/>
        <v>4771</v>
      </c>
      <c r="I11" s="21">
        <f t="shared" si="1"/>
        <v>0</v>
      </c>
      <c r="J11" s="21">
        <f t="shared" si="1"/>
        <v>0</v>
      </c>
      <c r="K11" s="21">
        <f t="shared" si="1"/>
        <v>0.8593299711815562</v>
      </c>
      <c r="L11" s="20">
        <f t="shared" si="2"/>
        <v>0.8593299711815562</v>
      </c>
    </row>
    <row r="12" spans="1:12" ht="15" customHeight="1">
      <c r="A12" s="2" t="s">
        <v>15</v>
      </c>
      <c r="B12" s="2" t="s">
        <v>16</v>
      </c>
      <c r="C12" s="2"/>
      <c r="D12" s="18">
        <v>2251</v>
      </c>
      <c r="E12" s="18">
        <v>0</v>
      </c>
      <c r="F12" s="18">
        <v>0</v>
      </c>
      <c r="G12" s="18">
        <v>2149</v>
      </c>
      <c r="H12" s="18">
        <f t="shared" si="0"/>
        <v>2149</v>
      </c>
      <c r="I12" s="21">
        <f t="shared" si="1"/>
        <v>0</v>
      </c>
      <c r="J12" s="21">
        <f t="shared" si="1"/>
        <v>0</v>
      </c>
      <c r="K12" s="21">
        <f t="shared" si="1"/>
        <v>0.9546868058640604</v>
      </c>
      <c r="L12" s="20">
        <f t="shared" si="2"/>
        <v>0.9546868058640604</v>
      </c>
    </row>
    <row r="13" spans="1:12" ht="15" customHeight="1">
      <c r="A13" s="2" t="s">
        <v>17</v>
      </c>
      <c r="B13" s="2" t="s">
        <v>18</v>
      </c>
      <c r="C13" s="2"/>
      <c r="D13" s="18">
        <v>1037</v>
      </c>
      <c r="E13" s="18">
        <v>0</v>
      </c>
      <c r="F13" s="18">
        <v>0</v>
      </c>
      <c r="G13" s="18">
        <v>766</v>
      </c>
      <c r="H13" s="18">
        <f t="shared" si="0"/>
        <v>766</v>
      </c>
      <c r="I13" s="21">
        <f t="shared" si="1"/>
        <v>0</v>
      </c>
      <c r="J13" s="21">
        <f t="shared" si="1"/>
        <v>0</v>
      </c>
      <c r="K13" s="21">
        <f t="shared" si="1"/>
        <v>0.7386692381870781</v>
      </c>
      <c r="L13" s="20">
        <f t="shared" si="2"/>
        <v>0.7386692381870781</v>
      </c>
    </row>
    <row r="14" spans="1:12" ht="15" customHeight="1">
      <c r="A14" s="2" t="s">
        <v>19</v>
      </c>
      <c r="B14" s="2" t="s">
        <v>20</v>
      </c>
      <c r="C14" s="2"/>
      <c r="D14" s="18">
        <v>7080</v>
      </c>
      <c r="E14" s="18">
        <v>0</v>
      </c>
      <c r="F14" s="18">
        <v>0</v>
      </c>
      <c r="G14" s="18">
        <v>5039</v>
      </c>
      <c r="H14" s="18">
        <f t="shared" si="0"/>
        <v>5039</v>
      </c>
      <c r="I14" s="21">
        <f t="shared" si="1"/>
        <v>0</v>
      </c>
      <c r="J14" s="21">
        <f t="shared" si="1"/>
        <v>0</v>
      </c>
      <c r="K14" s="21">
        <f t="shared" si="1"/>
        <v>0.7117231638418079</v>
      </c>
      <c r="L14" s="20">
        <f t="shared" si="2"/>
        <v>0.7117231638418079</v>
      </c>
    </row>
    <row r="15" spans="1:12" ht="15" customHeight="1">
      <c r="A15" s="2" t="s">
        <v>23</v>
      </c>
      <c r="B15" s="2" t="s">
        <v>24</v>
      </c>
      <c r="C15" s="2"/>
      <c r="D15" s="18">
        <v>2463</v>
      </c>
      <c r="E15" s="18">
        <v>0</v>
      </c>
      <c r="F15" s="18">
        <v>0</v>
      </c>
      <c r="G15" s="18">
        <v>1953</v>
      </c>
      <c r="H15" s="18">
        <f t="shared" si="0"/>
        <v>1953</v>
      </c>
      <c r="I15" s="21">
        <f t="shared" si="1"/>
        <v>0</v>
      </c>
      <c r="J15" s="21">
        <f t="shared" si="1"/>
        <v>0</v>
      </c>
      <c r="K15" s="21">
        <f t="shared" si="1"/>
        <v>0.7929354445797807</v>
      </c>
      <c r="L15" s="20">
        <f t="shared" si="2"/>
        <v>0.7929354445797807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56407</v>
      </c>
      <c r="E16" s="13">
        <f>SUM(E7:E15)</f>
        <v>0</v>
      </c>
      <c r="F16" s="13">
        <f>SUM(F7:F15)</f>
        <v>0</v>
      </c>
      <c r="G16" s="13">
        <f>SUM(G7:G15)</f>
        <v>45210</v>
      </c>
      <c r="H16" s="13">
        <f>SUM(G16)</f>
        <v>45210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0.8014962681936639</v>
      </c>
      <c r="L16" s="15">
        <f t="shared" si="2"/>
        <v>0.8014962681936639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1994</v>
      </c>
      <c r="E18" s="18">
        <v>1063</v>
      </c>
      <c r="F18" s="18"/>
      <c r="G18" s="18">
        <v>694</v>
      </c>
      <c r="H18" s="18">
        <f aca="true" t="shared" si="3" ref="H18:H24">SUM(E18:G18)</f>
        <v>1757</v>
      </c>
      <c r="I18" s="21">
        <f aca="true" t="shared" si="4" ref="I18:K25">IF($D18&gt;0,E18/$D18,0)</f>
        <v>0.533099297893681</v>
      </c>
      <c r="J18" s="21">
        <f t="shared" si="4"/>
        <v>0</v>
      </c>
      <c r="K18" s="21">
        <f t="shared" si="4"/>
        <v>0.34804413239719156</v>
      </c>
      <c r="L18" s="20">
        <f t="shared" si="2"/>
        <v>0.8811434302908726</v>
      </c>
    </row>
    <row r="19" spans="1:12" ht="15" customHeight="1">
      <c r="A19" s="2" t="s">
        <v>25</v>
      </c>
      <c r="B19" s="2" t="s">
        <v>26</v>
      </c>
      <c r="C19" s="2"/>
      <c r="D19" s="18">
        <v>25286</v>
      </c>
      <c r="E19" s="18">
        <v>6831</v>
      </c>
      <c r="F19" s="18">
        <v>423</v>
      </c>
      <c r="G19" s="18">
        <v>8450</v>
      </c>
      <c r="H19" s="18">
        <f t="shared" si="3"/>
        <v>15704</v>
      </c>
      <c r="I19" s="21">
        <f t="shared" si="4"/>
        <v>0.270149489836273</v>
      </c>
      <c r="J19" s="21">
        <f t="shared" si="4"/>
        <v>0.016728624535315983</v>
      </c>
      <c r="K19" s="21">
        <f t="shared" si="4"/>
        <v>0.3341770149489836</v>
      </c>
      <c r="L19" s="20">
        <f t="shared" si="2"/>
        <v>0.6210551293205726</v>
      </c>
    </row>
    <row r="20" spans="1:12" ht="15" customHeight="1">
      <c r="A20" s="2" t="s">
        <v>27</v>
      </c>
      <c r="B20" s="2" t="s">
        <v>28</v>
      </c>
      <c r="C20" s="2"/>
      <c r="D20" s="18">
        <v>9709</v>
      </c>
      <c r="E20" s="18">
        <v>3832</v>
      </c>
      <c r="F20" s="18">
        <v>29</v>
      </c>
      <c r="G20" s="18">
        <v>2446</v>
      </c>
      <c r="H20" s="18">
        <f t="shared" si="3"/>
        <v>6307</v>
      </c>
      <c r="I20" s="21">
        <f t="shared" si="4"/>
        <v>0.3946853434957256</v>
      </c>
      <c r="J20" s="21">
        <f t="shared" si="4"/>
        <v>0.002986919353177464</v>
      </c>
      <c r="K20" s="21">
        <f t="shared" si="4"/>
        <v>0.25193119785765783</v>
      </c>
      <c r="L20" s="20">
        <f t="shared" si="2"/>
        <v>0.6496034607065608</v>
      </c>
    </row>
    <row r="21" spans="1:12" ht="15" customHeight="1">
      <c r="A21" s="2" t="s">
        <v>29</v>
      </c>
      <c r="B21" s="2" t="s">
        <v>30</v>
      </c>
      <c r="C21" s="2"/>
      <c r="D21" s="18">
        <v>22</v>
      </c>
      <c r="E21" s="18">
        <v>18</v>
      </c>
      <c r="F21" s="18">
        <v>0</v>
      </c>
      <c r="G21" s="18">
        <v>4</v>
      </c>
      <c r="H21" s="18">
        <f t="shared" si="3"/>
        <v>22</v>
      </c>
      <c r="I21" s="21">
        <f t="shared" si="4"/>
        <v>0.8181818181818182</v>
      </c>
      <c r="J21" s="21">
        <f t="shared" si="4"/>
        <v>0</v>
      </c>
      <c r="K21" s="21">
        <f t="shared" si="4"/>
        <v>0.18181818181818182</v>
      </c>
      <c r="L21" s="20">
        <f t="shared" si="2"/>
        <v>1</v>
      </c>
    </row>
    <row r="22" spans="1:12" ht="15" customHeight="1">
      <c r="A22" s="2" t="s">
        <v>31</v>
      </c>
      <c r="B22" s="2" t="s">
        <v>32</v>
      </c>
      <c r="C22" s="2"/>
      <c r="D22" s="18">
        <v>112</v>
      </c>
      <c r="E22" s="18">
        <v>32</v>
      </c>
      <c r="F22" s="18">
        <v>0</v>
      </c>
      <c r="G22" s="18">
        <v>30</v>
      </c>
      <c r="H22" s="18">
        <f t="shared" si="3"/>
        <v>62</v>
      </c>
      <c r="I22" s="21">
        <f t="shared" si="4"/>
        <v>0.2857142857142857</v>
      </c>
      <c r="J22" s="21">
        <f t="shared" si="4"/>
        <v>0</v>
      </c>
      <c r="K22" s="21">
        <f t="shared" si="4"/>
        <v>0.26785714285714285</v>
      </c>
      <c r="L22" s="20">
        <f t="shared" si="2"/>
        <v>0.5535714285714286</v>
      </c>
    </row>
    <row r="23" spans="1:12" ht="15" customHeight="1">
      <c r="A23" s="2" t="s">
        <v>33</v>
      </c>
      <c r="B23" s="2" t="s">
        <v>34</v>
      </c>
      <c r="C23" s="2"/>
      <c r="D23" s="18">
        <v>517</v>
      </c>
      <c r="E23" s="18">
        <v>30</v>
      </c>
      <c r="F23" s="18">
        <v>0</v>
      </c>
      <c r="G23" s="18">
        <v>229</v>
      </c>
      <c r="H23" s="18">
        <f t="shared" si="3"/>
        <v>259</v>
      </c>
      <c r="I23" s="21">
        <f t="shared" si="4"/>
        <v>0.058027079303675046</v>
      </c>
      <c r="J23" s="21">
        <f t="shared" si="4"/>
        <v>0</v>
      </c>
      <c r="K23" s="21">
        <f t="shared" si="4"/>
        <v>0.44294003868471954</v>
      </c>
      <c r="L23" s="20">
        <f t="shared" si="2"/>
        <v>0.5009671179883946</v>
      </c>
    </row>
    <row r="24" spans="1:12" ht="15" customHeight="1">
      <c r="A24" s="2" t="s">
        <v>35</v>
      </c>
      <c r="B24" s="2" t="s">
        <v>36</v>
      </c>
      <c r="C24" s="2"/>
      <c r="D24" s="18">
        <v>10958</v>
      </c>
      <c r="E24" s="18">
        <v>5091</v>
      </c>
      <c r="F24" s="18">
        <v>320</v>
      </c>
      <c r="G24" s="18">
        <v>2511</v>
      </c>
      <c r="H24" s="18">
        <f t="shared" si="3"/>
        <v>7922</v>
      </c>
      <c r="I24" s="21">
        <f t="shared" si="4"/>
        <v>0.46459207884650483</v>
      </c>
      <c r="J24" s="21">
        <f t="shared" si="4"/>
        <v>0.029202409198758897</v>
      </c>
      <c r="K24" s="21">
        <f t="shared" si="4"/>
        <v>0.22914765468151121</v>
      </c>
      <c r="L24" s="20">
        <f t="shared" si="2"/>
        <v>0.7229421427267749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48598</v>
      </c>
      <c r="E25" s="22">
        <f>SUM(E18:E24)</f>
        <v>16897</v>
      </c>
      <c r="F25" s="22">
        <f>SUM(F18:F24)</f>
        <v>772</v>
      </c>
      <c r="G25" s="22">
        <f>SUM(G18:G24)</f>
        <v>14364</v>
      </c>
      <c r="H25" s="22">
        <f>SUM(E25:G25)</f>
        <v>32033</v>
      </c>
      <c r="I25" s="23">
        <f>IF($D25&gt;0,E25/$D25,0)</f>
        <v>0.34768920531709124</v>
      </c>
      <c r="J25" s="23">
        <f t="shared" si="4"/>
        <v>0.015885427383842958</v>
      </c>
      <c r="K25" s="23">
        <f t="shared" si="4"/>
        <v>0.2955677188361661</v>
      </c>
      <c r="L25" s="23">
        <f>IF(G25&gt;0,H25/$D25,0)</f>
        <v>0.6591423515371003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12582</v>
      </c>
      <c r="E27" s="9">
        <v>1246</v>
      </c>
      <c r="F27" s="9">
        <v>5569</v>
      </c>
      <c r="G27" s="9">
        <v>1065</v>
      </c>
      <c r="H27" s="18">
        <f>SUM(E27:G27)</f>
        <v>7880</v>
      </c>
      <c r="I27" s="25">
        <f>IF($D27&gt;0,E27/$D27,0)</f>
        <v>0.09903036083293594</v>
      </c>
      <c r="J27" s="25">
        <f>IF($D27&gt;0,F27/$D27,0)</f>
        <v>0.4426164361786679</v>
      </c>
      <c r="K27" s="25">
        <f>IF($D27&gt;0,G27/$D27,0)</f>
        <v>0.08464473056747734</v>
      </c>
      <c r="L27" s="25">
        <f>IF($D27&gt;0,H27/$D27,0)</f>
        <v>0.6262915275790812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117587</v>
      </c>
      <c r="E29" s="11">
        <f>E16+E25+E27</f>
        <v>18143</v>
      </c>
      <c r="F29" s="11">
        <f>F16+F25+F27</f>
        <v>6341</v>
      </c>
      <c r="G29" s="11">
        <f>G16+G25+G27</f>
        <v>60639</v>
      </c>
      <c r="H29" s="11">
        <f>SUM(E29:G29)</f>
        <v>85123</v>
      </c>
      <c r="I29" s="26">
        <f>IF($D29&gt;0,E29/$D29,0)</f>
        <v>0.15429426722341755</v>
      </c>
      <c r="J29" s="26">
        <f>IF($D29&gt;0,F29/$D29,0)</f>
        <v>0.053926029237925964</v>
      </c>
      <c r="K29" s="26">
        <f>IF($D29&gt;0,G29/$D29,0)</f>
        <v>0.5156947621760909</v>
      </c>
      <c r="L29" s="26">
        <f>IF($D29&gt;0,H29/$D29,0)</f>
        <v>0.7239150586374344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1.25" header="0.5" footer="0.5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September "&amp;yr</f>
        <v>Document Source Statistics September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16</v>
      </c>
      <c r="E7" s="18">
        <v>0</v>
      </c>
      <c r="F7" s="18">
        <v>0</v>
      </c>
      <c r="G7" s="18">
        <v>10</v>
      </c>
      <c r="H7" s="18">
        <f>SUM(E7:G7)</f>
        <v>10</v>
      </c>
      <c r="I7" s="21">
        <f aca="true" t="shared" si="0" ref="I7:I16">IF($D7&gt;0,E7/$D7,0)</f>
        <v>0</v>
      </c>
      <c r="J7" s="21">
        <f aca="true" t="shared" si="1" ref="J7:J16">IF($D7&gt;0,F7/$D7,0)</f>
        <v>0</v>
      </c>
      <c r="K7" s="21">
        <f aca="true" t="shared" si="2" ref="K7:K16">IF($D7&gt;0,G7/$D7,0)</f>
        <v>0.625</v>
      </c>
      <c r="L7" s="20">
        <f aca="true" t="shared" si="3" ref="L7:L16">SUM(I7:K7)</f>
        <v>0.625</v>
      </c>
    </row>
    <row r="8" spans="1:12" ht="15" customHeight="1">
      <c r="A8" s="2" t="s">
        <v>7</v>
      </c>
      <c r="B8" s="2" t="s">
        <v>8</v>
      </c>
      <c r="C8" s="2"/>
      <c r="D8" s="18">
        <v>17388</v>
      </c>
      <c r="E8" s="18">
        <v>0</v>
      </c>
      <c r="F8" s="18">
        <v>0</v>
      </c>
      <c r="G8" s="18">
        <v>15976</v>
      </c>
      <c r="H8" s="18">
        <f aca="true" t="shared" si="4" ref="H8:H15">SUM(E8:G8)</f>
        <v>15976</v>
      </c>
      <c r="I8" s="21">
        <f t="shared" si="0"/>
        <v>0</v>
      </c>
      <c r="J8" s="21">
        <f t="shared" si="1"/>
        <v>0</v>
      </c>
      <c r="K8" s="21">
        <f t="shared" si="2"/>
        <v>0.918794570968484</v>
      </c>
      <c r="L8" s="20">
        <f t="shared" si="3"/>
        <v>0.918794570968484</v>
      </c>
    </row>
    <row r="9" spans="1:12" ht="15" customHeight="1">
      <c r="A9" s="2" t="s">
        <v>9</v>
      </c>
      <c r="B9" s="2" t="s">
        <v>10</v>
      </c>
      <c r="C9" s="2"/>
      <c r="D9" s="18">
        <v>6976</v>
      </c>
      <c r="E9" s="18">
        <v>0</v>
      </c>
      <c r="F9" s="18">
        <v>0</v>
      </c>
      <c r="G9" s="18">
        <v>6607</v>
      </c>
      <c r="H9" s="18">
        <f t="shared" si="4"/>
        <v>6607</v>
      </c>
      <c r="I9" s="21">
        <f t="shared" si="0"/>
        <v>0</v>
      </c>
      <c r="J9" s="21">
        <f t="shared" si="1"/>
        <v>0</v>
      </c>
      <c r="K9" s="21">
        <f t="shared" si="2"/>
        <v>0.9471043577981652</v>
      </c>
      <c r="L9" s="20">
        <f t="shared" si="3"/>
        <v>0.9471043577981652</v>
      </c>
    </row>
    <row r="10" spans="1:12" ht="15" customHeight="1">
      <c r="A10" s="2" t="s">
        <v>11</v>
      </c>
      <c r="B10" s="2" t="s">
        <v>12</v>
      </c>
      <c r="C10" s="2"/>
      <c r="D10" s="18">
        <v>12517</v>
      </c>
      <c r="E10" s="18">
        <v>0</v>
      </c>
      <c r="F10" s="18">
        <v>0</v>
      </c>
      <c r="G10" s="18">
        <v>7511</v>
      </c>
      <c r="H10" s="18">
        <f t="shared" si="4"/>
        <v>7511</v>
      </c>
      <c r="I10" s="21">
        <f t="shared" si="0"/>
        <v>0</v>
      </c>
      <c r="J10" s="21">
        <f t="shared" si="1"/>
        <v>0</v>
      </c>
      <c r="K10" s="21">
        <f t="shared" si="2"/>
        <v>0.6000639130782136</v>
      </c>
      <c r="L10" s="20">
        <f t="shared" si="3"/>
        <v>0.6000639130782136</v>
      </c>
    </row>
    <row r="11" spans="1:12" ht="15" customHeight="1">
      <c r="A11" s="2" t="s">
        <v>13</v>
      </c>
      <c r="B11" s="2" t="s">
        <v>14</v>
      </c>
      <c r="C11" s="2"/>
      <c r="D11" s="18">
        <v>5134</v>
      </c>
      <c r="E11" s="18">
        <v>0</v>
      </c>
      <c r="F11" s="18">
        <v>0</v>
      </c>
      <c r="G11" s="18">
        <v>4326</v>
      </c>
      <c r="H11" s="18">
        <f t="shared" si="4"/>
        <v>4326</v>
      </c>
      <c r="I11" s="21">
        <f t="shared" si="0"/>
        <v>0</v>
      </c>
      <c r="J11" s="21">
        <f t="shared" si="1"/>
        <v>0</v>
      </c>
      <c r="K11" s="21">
        <f t="shared" si="2"/>
        <v>0.8426178418387222</v>
      </c>
      <c r="L11" s="20">
        <f t="shared" si="3"/>
        <v>0.8426178418387222</v>
      </c>
    </row>
    <row r="12" spans="1:12" ht="15" customHeight="1">
      <c r="A12" s="2" t="s">
        <v>15</v>
      </c>
      <c r="B12" s="2" t="s">
        <v>16</v>
      </c>
      <c r="C12" s="2"/>
      <c r="D12" s="18">
        <v>2118</v>
      </c>
      <c r="E12" s="18">
        <v>0</v>
      </c>
      <c r="F12" s="18">
        <v>0</v>
      </c>
      <c r="G12" s="18">
        <v>2027</v>
      </c>
      <c r="H12" s="18">
        <f t="shared" si="4"/>
        <v>2027</v>
      </c>
      <c r="I12" s="21">
        <f t="shared" si="0"/>
        <v>0</v>
      </c>
      <c r="J12" s="21">
        <f t="shared" si="1"/>
        <v>0</v>
      </c>
      <c r="K12" s="21">
        <f t="shared" si="2"/>
        <v>0.9570349386213409</v>
      </c>
      <c r="L12" s="20">
        <f t="shared" si="3"/>
        <v>0.9570349386213409</v>
      </c>
    </row>
    <row r="13" spans="1:12" ht="15" customHeight="1">
      <c r="A13" s="2" t="s">
        <v>17</v>
      </c>
      <c r="B13" s="2" t="s">
        <v>18</v>
      </c>
      <c r="C13" s="2"/>
      <c r="D13" s="18">
        <v>1056</v>
      </c>
      <c r="E13" s="18">
        <v>0</v>
      </c>
      <c r="F13" s="18">
        <v>0</v>
      </c>
      <c r="G13" s="18">
        <v>791</v>
      </c>
      <c r="H13" s="18">
        <f t="shared" si="4"/>
        <v>791</v>
      </c>
      <c r="I13" s="21">
        <f t="shared" si="0"/>
        <v>0</v>
      </c>
      <c r="J13" s="21">
        <f t="shared" si="1"/>
        <v>0</v>
      </c>
      <c r="K13" s="21">
        <f t="shared" si="2"/>
        <v>0.7490530303030303</v>
      </c>
      <c r="L13" s="20">
        <f t="shared" si="3"/>
        <v>0.7490530303030303</v>
      </c>
    </row>
    <row r="14" spans="1:12" ht="15" customHeight="1">
      <c r="A14" s="2" t="s">
        <v>19</v>
      </c>
      <c r="B14" s="2" t="s">
        <v>20</v>
      </c>
      <c r="C14" s="2"/>
      <c r="D14" s="18">
        <v>6246</v>
      </c>
      <c r="E14" s="18">
        <v>0</v>
      </c>
      <c r="F14" s="18">
        <v>0</v>
      </c>
      <c r="G14" s="18">
        <v>4571</v>
      </c>
      <c r="H14" s="18">
        <f t="shared" si="4"/>
        <v>4571</v>
      </c>
      <c r="I14" s="21">
        <f t="shared" si="0"/>
        <v>0</v>
      </c>
      <c r="J14" s="21">
        <f t="shared" si="1"/>
        <v>0</v>
      </c>
      <c r="K14" s="21">
        <f t="shared" si="2"/>
        <v>0.7318283701569004</v>
      </c>
      <c r="L14" s="20">
        <f t="shared" si="3"/>
        <v>0.7318283701569004</v>
      </c>
    </row>
    <row r="15" spans="1:12" ht="15" customHeight="1">
      <c r="A15" s="2" t="s">
        <v>23</v>
      </c>
      <c r="B15" s="2" t="s">
        <v>24</v>
      </c>
      <c r="C15" s="2"/>
      <c r="D15" s="18">
        <v>2405</v>
      </c>
      <c r="E15" s="18">
        <v>0</v>
      </c>
      <c r="F15" s="18">
        <v>0</v>
      </c>
      <c r="G15" s="18">
        <v>1934</v>
      </c>
      <c r="H15" s="18">
        <f t="shared" si="4"/>
        <v>1934</v>
      </c>
      <c r="I15" s="21">
        <f t="shared" si="0"/>
        <v>0</v>
      </c>
      <c r="J15" s="21">
        <f t="shared" si="1"/>
        <v>0</v>
      </c>
      <c r="K15" s="21">
        <f t="shared" si="2"/>
        <v>0.8041580041580042</v>
      </c>
      <c r="L15" s="20">
        <f t="shared" si="3"/>
        <v>0.8041580041580042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53856</v>
      </c>
      <c r="E16" s="13">
        <f>SUM(E7:E15)</f>
        <v>0</v>
      </c>
      <c r="F16" s="13">
        <f>SUM(F7:F15)</f>
        <v>0</v>
      </c>
      <c r="G16" s="13">
        <f>SUM(G7:G15)</f>
        <v>43753</v>
      </c>
      <c r="H16" s="13">
        <f>SUM(G16)</f>
        <v>43753</v>
      </c>
      <c r="I16" s="14">
        <f t="shared" si="0"/>
        <v>0</v>
      </c>
      <c r="J16" s="14">
        <f t="shared" si="1"/>
        <v>0</v>
      </c>
      <c r="K16" s="14">
        <f t="shared" si="2"/>
        <v>0.8124071598336304</v>
      </c>
      <c r="L16" s="15">
        <f t="shared" si="3"/>
        <v>0.8124071598336304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2007</v>
      </c>
      <c r="E18" s="18">
        <v>1035</v>
      </c>
      <c r="F18" s="18">
        <v>9</v>
      </c>
      <c r="G18" s="18">
        <v>719</v>
      </c>
      <c r="H18" s="18">
        <f aca="true" t="shared" si="5" ref="H18:H24">SUM(E18:G18)</f>
        <v>1763</v>
      </c>
      <c r="I18" s="21">
        <f aca="true" t="shared" si="6" ref="I18:K25">IF($D18&gt;0,E18/$D18,0)</f>
        <v>0.515695067264574</v>
      </c>
      <c r="J18" s="21">
        <f t="shared" si="6"/>
        <v>0.004484304932735426</v>
      </c>
      <c r="K18" s="21">
        <f t="shared" si="6"/>
        <v>0.3582461385151968</v>
      </c>
      <c r="L18" s="20">
        <f aca="true" t="shared" si="7" ref="L18:L24">SUM(I18:K18)</f>
        <v>0.8784255107125063</v>
      </c>
    </row>
    <row r="19" spans="1:12" ht="15" customHeight="1">
      <c r="A19" s="2" t="s">
        <v>25</v>
      </c>
      <c r="B19" s="2" t="s">
        <v>26</v>
      </c>
      <c r="C19" s="2"/>
      <c r="D19" s="18">
        <v>24542</v>
      </c>
      <c r="E19" s="18">
        <v>7542</v>
      </c>
      <c r="F19" s="18">
        <v>403</v>
      </c>
      <c r="G19" s="18">
        <v>7906</v>
      </c>
      <c r="H19" s="18">
        <f t="shared" si="5"/>
        <v>15851</v>
      </c>
      <c r="I19" s="21">
        <f t="shared" si="6"/>
        <v>0.3073099176921196</v>
      </c>
      <c r="J19" s="21">
        <f t="shared" si="6"/>
        <v>0.01642082959823975</v>
      </c>
      <c r="K19" s="21">
        <f t="shared" si="6"/>
        <v>0.32214163474859425</v>
      </c>
      <c r="L19" s="20">
        <f t="shared" si="7"/>
        <v>0.6458723820389536</v>
      </c>
    </row>
    <row r="20" spans="1:12" ht="15" customHeight="1">
      <c r="A20" s="2" t="s">
        <v>27</v>
      </c>
      <c r="B20" s="2" t="s">
        <v>28</v>
      </c>
      <c r="C20" s="2"/>
      <c r="D20" s="18">
        <v>9072</v>
      </c>
      <c r="E20" s="18">
        <v>3798</v>
      </c>
      <c r="F20" s="18">
        <v>33</v>
      </c>
      <c r="G20" s="18">
        <v>2147</v>
      </c>
      <c r="H20" s="18">
        <f t="shared" si="5"/>
        <v>5978</v>
      </c>
      <c r="I20" s="21">
        <f t="shared" si="6"/>
        <v>0.41865079365079366</v>
      </c>
      <c r="J20" s="21">
        <f t="shared" si="6"/>
        <v>0.0036375661375661374</v>
      </c>
      <c r="K20" s="21">
        <f t="shared" si="6"/>
        <v>0.23666225749559083</v>
      </c>
      <c r="L20" s="20">
        <f t="shared" si="7"/>
        <v>0.6589506172839507</v>
      </c>
    </row>
    <row r="21" spans="1:12" ht="15" customHeight="1">
      <c r="A21" s="2" t="s">
        <v>29</v>
      </c>
      <c r="B21" s="2" t="s">
        <v>30</v>
      </c>
      <c r="C21" s="2"/>
      <c r="D21" s="18">
        <v>29</v>
      </c>
      <c r="E21" s="18">
        <v>18</v>
      </c>
      <c r="F21" s="18">
        <v>0</v>
      </c>
      <c r="G21" s="18">
        <v>7</v>
      </c>
      <c r="H21" s="18">
        <f t="shared" si="5"/>
        <v>25</v>
      </c>
      <c r="I21" s="21">
        <f t="shared" si="6"/>
        <v>0.6206896551724138</v>
      </c>
      <c r="J21" s="21">
        <f t="shared" si="6"/>
        <v>0</v>
      </c>
      <c r="K21" s="21">
        <f t="shared" si="6"/>
        <v>0.2413793103448276</v>
      </c>
      <c r="L21" s="20">
        <f t="shared" si="7"/>
        <v>0.8620689655172414</v>
      </c>
    </row>
    <row r="22" spans="1:12" ht="15" customHeight="1">
      <c r="A22" s="2" t="s">
        <v>31</v>
      </c>
      <c r="B22" s="2" t="s">
        <v>32</v>
      </c>
      <c r="C22" s="2"/>
      <c r="D22" s="18">
        <v>61</v>
      </c>
      <c r="E22" s="18">
        <v>22</v>
      </c>
      <c r="F22" s="18">
        <v>0</v>
      </c>
      <c r="G22" s="18">
        <v>15</v>
      </c>
      <c r="H22" s="18">
        <f t="shared" si="5"/>
        <v>37</v>
      </c>
      <c r="I22" s="21">
        <f t="shared" si="6"/>
        <v>0.36065573770491804</v>
      </c>
      <c r="J22" s="21">
        <f t="shared" si="6"/>
        <v>0</v>
      </c>
      <c r="K22" s="21">
        <f t="shared" si="6"/>
        <v>0.2459016393442623</v>
      </c>
      <c r="L22" s="20">
        <f t="shared" si="7"/>
        <v>0.6065573770491803</v>
      </c>
    </row>
    <row r="23" spans="1:12" ht="15" customHeight="1">
      <c r="A23" s="2" t="s">
        <v>33</v>
      </c>
      <c r="B23" s="2" t="s">
        <v>34</v>
      </c>
      <c r="C23" s="2"/>
      <c r="D23" s="18">
        <v>400</v>
      </c>
      <c r="E23" s="18">
        <v>46</v>
      </c>
      <c r="F23" s="18">
        <v>0</v>
      </c>
      <c r="G23" s="18">
        <v>193</v>
      </c>
      <c r="H23" s="18">
        <f t="shared" si="5"/>
        <v>239</v>
      </c>
      <c r="I23" s="21">
        <f t="shared" si="6"/>
        <v>0.115</v>
      </c>
      <c r="J23" s="21">
        <f t="shared" si="6"/>
        <v>0</v>
      </c>
      <c r="K23" s="21">
        <f t="shared" si="6"/>
        <v>0.4825</v>
      </c>
      <c r="L23" s="20">
        <f t="shared" si="7"/>
        <v>0.5975</v>
      </c>
    </row>
    <row r="24" spans="1:12" ht="15" customHeight="1">
      <c r="A24" s="2" t="s">
        <v>35</v>
      </c>
      <c r="B24" s="2" t="s">
        <v>36</v>
      </c>
      <c r="C24" s="2"/>
      <c r="D24" s="18">
        <v>9935</v>
      </c>
      <c r="E24" s="18">
        <v>4984</v>
      </c>
      <c r="F24" s="18">
        <v>275</v>
      </c>
      <c r="G24" s="18">
        <v>2233</v>
      </c>
      <c r="H24" s="18">
        <f t="shared" si="5"/>
        <v>7492</v>
      </c>
      <c r="I24" s="21">
        <f t="shared" si="6"/>
        <v>0.5016607951685959</v>
      </c>
      <c r="J24" s="21">
        <f t="shared" si="6"/>
        <v>0.027679919476597887</v>
      </c>
      <c r="K24" s="21">
        <f t="shared" si="6"/>
        <v>0.22476094614997483</v>
      </c>
      <c r="L24" s="20">
        <f t="shared" si="7"/>
        <v>0.7541016607951685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46046</v>
      </c>
      <c r="E25" s="22">
        <f>SUM(E18:E24)</f>
        <v>17445</v>
      </c>
      <c r="F25" s="22">
        <f>SUM(F18:F24)</f>
        <v>720</v>
      </c>
      <c r="G25" s="22">
        <f>SUM(G18:G24)</f>
        <v>13220</v>
      </c>
      <c r="H25" s="22">
        <f>SUM(E25:G25)</f>
        <v>31385</v>
      </c>
      <c r="I25" s="23">
        <f t="shared" si="6"/>
        <v>0.378860270164618</v>
      </c>
      <c r="J25" s="23">
        <f t="shared" si="6"/>
        <v>0.015636537375667812</v>
      </c>
      <c r="K25" s="23">
        <f t="shared" si="6"/>
        <v>0.2871042001476784</v>
      </c>
      <c r="L25" s="23">
        <f>IF(G25&gt;0,H25/$D25,0)</f>
        <v>0.6816010076879642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9864</v>
      </c>
      <c r="E27" s="9">
        <v>1145</v>
      </c>
      <c r="F27" s="9">
        <v>3521</v>
      </c>
      <c r="G27" s="9">
        <v>928</v>
      </c>
      <c r="H27" s="18">
        <f>SUM(E27:G27)</f>
        <v>5594</v>
      </c>
      <c r="I27" s="25">
        <f>IF($D27&gt;0,E27/$D27,0)</f>
        <v>0.1160786699107867</v>
      </c>
      <c r="J27" s="25">
        <f>IF($D27&gt;0,F27/$D27,0)</f>
        <v>0.3569545823195458</v>
      </c>
      <c r="K27" s="25">
        <f>IF($D27&gt;0,G27/$D27,0)</f>
        <v>0.09407948094079481</v>
      </c>
      <c r="L27" s="25">
        <f>IF($D27&gt;0,H27/$D27,0)</f>
        <v>0.5671127331711273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109766</v>
      </c>
      <c r="E29" s="11">
        <f>E16+E25+E27</f>
        <v>18590</v>
      </c>
      <c r="F29" s="11">
        <f>F16+F25+F27</f>
        <v>4241</v>
      </c>
      <c r="G29" s="11">
        <f>G16+G25+G27</f>
        <v>57901</v>
      </c>
      <c r="H29" s="11">
        <f>SUM(E29:G29)</f>
        <v>80732</v>
      </c>
      <c r="I29" s="26">
        <f>IF($D29&gt;0,E29/$D29,0)</f>
        <v>0.1693602754951442</v>
      </c>
      <c r="J29" s="26">
        <f>IF($D29&gt;0,F29/$D29,0)</f>
        <v>0.038636736330011114</v>
      </c>
      <c r="K29" s="26">
        <f>IF($D29&gt;0,G29/$D29,0)</f>
        <v>0.5274948526866243</v>
      </c>
      <c r="L29" s="26">
        <f>IF($D29&gt;0,H29/$D29,0)</f>
        <v>0.7354918645117796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0.5" bottom="0.5" header="0.5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5" customHeight="1">
      <c r="A2" s="42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5" customHeight="1">
      <c r="A3" s="43" t="str">
        <f>"Document Source Statistics August "&amp;yr</f>
        <v>Document Source Statistics August 2022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1"/>
    </row>
    <row r="4" spans="1:12" ht="15" customHeight="1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44" t="s">
        <v>4</v>
      </c>
      <c r="C6" s="44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48" t="s">
        <v>6</v>
      </c>
      <c r="C7" s="48"/>
      <c r="D7" s="18">
        <v>18</v>
      </c>
      <c r="E7" s="18">
        <v>0</v>
      </c>
      <c r="F7" s="18">
        <v>0</v>
      </c>
      <c r="G7" s="18">
        <v>15</v>
      </c>
      <c r="H7" s="18">
        <f>SUM(E7:G7)</f>
        <v>15</v>
      </c>
      <c r="I7" s="21">
        <f>IF($D7&gt;0,E7/$D7,0)</f>
        <v>0</v>
      </c>
      <c r="J7" s="21">
        <f>IF($D7&gt;0,F7/$D7,0)</f>
        <v>0</v>
      </c>
      <c r="K7" s="21">
        <f>IF($D7&gt;0,G7/$D7,0)</f>
        <v>0.8333333333333334</v>
      </c>
      <c r="L7" s="20">
        <f>SUM(I7:K7)</f>
        <v>0.8333333333333334</v>
      </c>
    </row>
    <row r="8" spans="1:12" ht="15" customHeight="1">
      <c r="A8" s="2" t="s">
        <v>7</v>
      </c>
      <c r="B8" s="2" t="s">
        <v>8</v>
      </c>
      <c r="C8" s="2"/>
      <c r="D8" s="18">
        <v>20626</v>
      </c>
      <c r="E8" s="18">
        <v>0</v>
      </c>
      <c r="F8" s="18">
        <v>0</v>
      </c>
      <c r="G8" s="18">
        <v>18944</v>
      </c>
      <c r="H8" s="18">
        <f aca="true" t="shared" si="0" ref="H8:H15">SUM(E8:G8)</f>
        <v>18944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0.9184524386696402</v>
      </c>
      <c r="L8" s="20">
        <f aca="true" t="shared" si="2" ref="L8:L24">SUM(I8:K8)</f>
        <v>0.9184524386696402</v>
      </c>
    </row>
    <row r="9" spans="1:12" ht="15" customHeight="1">
      <c r="A9" s="2" t="s">
        <v>9</v>
      </c>
      <c r="B9" s="2" t="s">
        <v>10</v>
      </c>
      <c r="C9" s="2"/>
      <c r="D9" s="18">
        <v>7945</v>
      </c>
      <c r="E9" s="18">
        <v>0</v>
      </c>
      <c r="F9" s="18">
        <v>0</v>
      </c>
      <c r="G9" s="18">
        <v>7501</v>
      </c>
      <c r="H9" s="18">
        <f t="shared" si="0"/>
        <v>7501</v>
      </c>
      <c r="I9" s="21">
        <f t="shared" si="1"/>
        <v>0</v>
      </c>
      <c r="J9" s="21">
        <f t="shared" si="1"/>
        <v>0</v>
      </c>
      <c r="K9" s="21">
        <f t="shared" si="1"/>
        <v>0.944115796098175</v>
      </c>
      <c r="L9" s="20">
        <f t="shared" si="2"/>
        <v>0.944115796098175</v>
      </c>
    </row>
    <row r="10" spans="1:12" ht="15" customHeight="1">
      <c r="A10" s="2" t="s">
        <v>11</v>
      </c>
      <c r="B10" s="2" t="s">
        <v>12</v>
      </c>
      <c r="C10" s="2"/>
      <c r="D10" s="18">
        <v>14785</v>
      </c>
      <c r="E10" s="18">
        <v>0</v>
      </c>
      <c r="F10" s="18">
        <v>10</v>
      </c>
      <c r="G10" s="18">
        <v>8926</v>
      </c>
      <c r="H10" s="18">
        <f t="shared" si="0"/>
        <v>8936</v>
      </c>
      <c r="I10" s="21">
        <f t="shared" si="1"/>
        <v>0</v>
      </c>
      <c r="J10" s="21">
        <f t="shared" si="1"/>
        <v>0.0006763611768684477</v>
      </c>
      <c r="K10" s="21">
        <f t="shared" si="1"/>
        <v>0.6037199864727765</v>
      </c>
      <c r="L10" s="20">
        <f t="shared" si="2"/>
        <v>0.6043963476496449</v>
      </c>
    </row>
    <row r="11" spans="1:12" ht="15" customHeight="1">
      <c r="A11" s="2" t="s">
        <v>13</v>
      </c>
      <c r="B11" s="2" t="s">
        <v>14</v>
      </c>
      <c r="C11" s="2"/>
      <c r="D11" s="18">
        <v>6617</v>
      </c>
      <c r="E11" s="18">
        <v>0</v>
      </c>
      <c r="F11" s="18">
        <v>0</v>
      </c>
      <c r="G11" s="18">
        <v>5792</v>
      </c>
      <c r="H11" s="18">
        <f t="shared" si="0"/>
        <v>5792</v>
      </c>
      <c r="I11" s="21">
        <f t="shared" si="1"/>
        <v>0</v>
      </c>
      <c r="J11" s="21">
        <f t="shared" si="1"/>
        <v>0</v>
      </c>
      <c r="K11" s="21">
        <f t="shared" si="1"/>
        <v>0.8753211425117122</v>
      </c>
      <c r="L11" s="20">
        <f t="shared" si="2"/>
        <v>0.8753211425117122</v>
      </c>
    </row>
    <row r="12" spans="1:12" ht="15" customHeight="1">
      <c r="A12" s="2" t="s">
        <v>15</v>
      </c>
      <c r="B12" s="2" t="s">
        <v>16</v>
      </c>
      <c r="C12" s="2"/>
      <c r="D12" s="18">
        <v>2661</v>
      </c>
      <c r="E12" s="18">
        <v>0</v>
      </c>
      <c r="F12" s="18">
        <v>0</v>
      </c>
      <c r="G12" s="18">
        <v>2452</v>
      </c>
      <c r="H12" s="18">
        <f t="shared" si="0"/>
        <v>2452</v>
      </c>
      <c r="I12" s="21">
        <f t="shared" si="1"/>
        <v>0</v>
      </c>
      <c r="J12" s="21">
        <f t="shared" si="1"/>
        <v>0</v>
      </c>
      <c r="K12" s="21">
        <f t="shared" si="1"/>
        <v>0.9214580984592259</v>
      </c>
      <c r="L12" s="20">
        <f t="shared" si="2"/>
        <v>0.9214580984592259</v>
      </c>
    </row>
    <row r="13" spans="1:12" ht="15" customHeight="1">
      <c r="A13" s="2" t="s">
        <v>17</v>
      </c>
      <c r="B13" s="2" t="s">
        <v>18</v>
      </c>
      <c r="C13" s="2"/>
      <c r="D13" s="18">
        <v>1124</v>
      </c>
      <c r="E13" s="18">
        <v>0</v>
      </c>
      <c r="F13" s="18">
        <v>0</v>
      </c>
      <c r="G13" s="18">
        <v>828</v>
      </c>
      <c r="H13" s="18">
        <f t="shared" si="0"/>
        <v>828</v>
      </c>
      <c r="I13" s="21">
        <f t="shared" si="1"/>
        <v>0</v>
      </c>
      <c r="J13" s="21">
        <f t="shared" si="1"/>
        <v>0</v>
      </c>
      <c r="K13" s="21">
        <f t="shared" si="1"/>
        <v>0.7366548042704626</v>
      </c>
      <c r="L13" s="20">
        <f t="shared" si="2"/>
        <v>0.7366548042704626</v>
      </c>
    </row>
    <row r="14" spans="1:12" ht="15" customHeight="1">
      <c r="A14" s="2" t="s">
        <v>19</v>
      </c>
      <c r="B14" s="2" t="s">
        <v>20</v>
      </c>
      <c r="C14" s="2"/>
      <c r="D14" s="18">
        <v>8256</v>
      </c>
      <c r="E14" s="18">
        <v>0</v>
      </c>
      <c r="F14" s="18">
        <v>0</v>
      </c>
      <c r="G14" s="18">
        <v>6127</v>
      </c>
      <c r="H14" s="18">
        <f t="shared" si="0"/>
        <v>6127</v>
      </c>
      <c r="I14" s="21">
        <f t="shared" si="1"/>
        <v>0</v>
      </c>
      <c r="J14" s="21">
        <f t="shared" si="1"/>
        <v>0</v>
      </c>
      <c r="K14" s="21">
        <f t="shared" si="1"/>
        <v>0.7421269379844961</v>
      </c>
      <c r="L14" s="20">
        <f t="shared" si="2"/>
        <v>0.7421269379844961</v>
      </c>
    </row>
    <row r="15" spans="1:12" ht="15" customHeight="1">
      <c r="A15" s="2" t="s">
        <v>23</v>
      </c>
      <c r="B15" s="2" t="s">
        <v>24</v>
      </c>
      <c r="C15" s="2"/>
      <c r="D15" s="18">
        <v>2930</v>
      </c>
      <c r="E15" s="18">
        <v>0</v>
      </c>
      <c r="F15" s="18">
        <v>0</v>
      </c>
      <c r="G15" s="18">
        <v>2288</v>
      </c>
      <c r="H15" s="18">
        <f t="shared" si="0"/>
        <v>2288</v>
      </c>
      <c r="I15" s="21">
        <f t="shared" si="1"/>
        <v>0</v>
      </c>
      <c r="J15" s="21">
        <f t="shared" si="1"/>
        <v>0</v>
      </c>
      <c r="K15" s="21">
        <f t="shared" si="1"/>
        <v>0.7808873720136519</v>
      </c>
      <c r="L15" s="20">
        <f t="shared" si="2"/>
        <v>0.7808873720136519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64962</v>
      </c>
      <c r="E16" s="13">
        <f>SUM(E7:E15)</f>
        <v>0</v>
      </c>
      <c r="F16" s="13">
        <f>SUM(F7:F15)</f>
        <v>10</v>
      </c>
      <c r="G16" s="13">
        <f>SUM(G7:G15)</f>
        <v>52873</v>
      </c>
      <c r="H16" s="13">
        <f>SUM(G16)</f>
        <v>52873</v>
      </c>
      <c r="I16" s="14">
        <f>IF($D16&gt;0,E16/$D16,0)</f>
        <v>0</v>
      </c>
      <c r="J16" s="14">
        <f>IF($D16&gt;0,F16/$D16,0)</f>
        <v>0.00015393614728610573</v>
      </c>
      <c r="K16" s="14">
        <f>IF($D16&gt;0,G16/$D16,0)</f>
        <v>0.8139065915458268</v>
      </c>
      <c r="L16" s="15">
        <f t="shared" si="2"/>
        <v>0.8140605276931129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2328</v>
      </c>
      <c r="E18" s="18">
        <v>1300</v>
      </c>
      <c r="F18" s="18">
        <v>3</v>
      </c>
      <c r="G18" s="18">
        <v>714</v>
      </c>
      <c r="H18" s="18">
        <f aca="true" t="shared" si="3" ref="H18:H24">SUM(E18:G18)</f>
        <v>2017</v>
      </c>
      <c r="I18" s="21">
        <f aca="true" t="shared" si="4" ref="I18:K25">IF($D18&gt;0,E18/$D18,0)</f>
        <v>0.5584192439862543</v>
      </c>
      <c r="J18" s="21">
        <f t="shared" si="4"/>
        <v>0.001288659793814433</v>
      </c>
      <c r="K18" s="21">
        <f t="shared" si="4"/>
        <v>0.30670103092783507</v>
      </c>
      <c r="L18" s="20">
        <f t="shared" si="2"/>
        <v>0.8664089347079038</v>
      </c>
    </row>
    <row r="19" spans="1:12" ht="15" customHeight="1">
      <c r="A19" s="2" t="s">
        <v>25</v>
      </c>
      <c r="B19" s="2" t="s">
        <v>26</v>
      </c>
      <c r="C19" s="2"/>
      <c r="D19" s="18">
        <v>31486</v>
      </c>
      <c r="E19" s="18">
        <v>9983</v>
      </c>
      <c r="F19" s="18">
        <v>0</v>
      </c>
      <c r="G19" s="18">
        <v>10103</v>
      </c>
      <c r="H19" s="18">
        <f t="shared" si="3"/>
        <v>20086</v>
      </c>
      <c r="I19" s="21">
        <f t="shared" si="4"/>
        <v>0.3170615511655974</v>
      </c>
      <c r="J19" s="21">
        <f t="shared" si="4"/>
        <v>0</v>
      </c>
      <c r="K19" s="21">
        <f t="shared" si="4"/>
        <v>0.32087276884964744</v>
      </c>
      <c r="L19" s="20">
        <f t="shared" si="2"/>
        <v>0.6379343200152449</v>
      </c>
    </row>
    <row r="20" spans="1:12" ht="15" customHeight="1">
      <c r="A20" s="2" t="s">
        <v>27</v>
      </c>
      <c r="B20" s="2" t="s">
        <v>28</v>
      </c>
      <c r="C20" s="2"/>
      <c r="D20" s="18">
        <v>11029</v>
      </c>
      <c r="E20" s="18">
        <v>4803</v>
      </c>
      <c r="F20" s="18">
        <v>412</v>
      </c>
      <c r="G20" s="18">
        <v>2784</v>
      </c>
      <c r="H20" s="18">
        <f t="shared" si="3"/>
        <v>7999</v>
      </c>
      <c r="I20" s="21">
        <f t="shared" si="4"/>
        <v>0.43548825822830717</v>
      </c>
      <c r="J20" s="21">
        <f t="shared" si="4"/>
        <v>0.037356061292954934</v>
      </c>
      <c r="K20" s="21">
        <f t="shared" si="4"/>
        <v>0.2524254238824916</v>
      </c>
      <c r="L20" s="20">
        <f t="shared" si="2"/>
        <v>0.7252697434037537</v>
      </c>
    </row>
    <row r="21" spans="1:12" ht="15" customHeight="1">
      <c r="A21" s="2" t="s">
        <v>29</v>
      </c>
      <c r="B21" s="2" t="s">
        <v>30</v>
      </c>
      <c r="C21" s="2"/>
      <c r="D21" s="18">
        <v>44</v>
      </c>
      <c r="E21" s="18">
        <v>26</v>
      </c>
      <c r="F21" s="18">
        <v>38</v>
      </c>
      <c r="G21" s="18">
        <v>18</v>
      </c>
      <c r="H21" s="18">
        <f t="shared" si="3"/>
        <v>82</v>
      </c>
      <c r="I21" s="21">
        <f t="shared" si="4"/>
        <v>0.5909090909090909</v>
      </c>
      <c r="J21" s="21">
        <f t="shared" si="4"/>
        <v>0.8636363636363636</v>
      </c>
      <c r="K21" s="21">
        <f t="shared" si="4"/>
        <v>0.4090909090909091</v>
      </c>
      <c r="L21" s="20">
        <f t="shared" si="2"/>
        <v>1.8636363636363638</v>
      </c>
    </row>
    <row r="22" spans="1:12" ht="15" customHeight="1">
      <c r="A22" s="2" t="s">
        <v>31</v>
      </c>
      <c r="B22" s="2" t="s">
        <v>32</v>
      </c>
      <c r="C22" s="2"/>
      <c r="D22" s="18">
        <v>70</v>
      </c>
      <c r="E22" s="18">
        <v>29</v>
      </c>
      <c r="F22" s="18">
        <v>0</v>
      </c>
      <c r="G22" s="18">
        <v>15</v>
      </c>
      <c r="H22" s="18">
        <f t="shared" si="3"/>
        <v>44</v>
      </c>
      <c r="I22" s="21">
        <f t="shared" si="4"/>
        <v>0.4142857142857143</v>
      </c>
      <c r="J22" s="21">
        <f t="shared" si="4"/>
        <v>0</v>
      </c>
      <c r="K22" s="21">
        <f t="shared" si="4"/>
        <v>0.21428571428571427</v>
      </c>
      <c r="L22" s="20">
        <f t="shared" si="2"/>
        <v>0.6285714285714286</v>
      </c>
    </row>
    <row r="23" spans="1:12" ht="15" customHeight="1">
      <c r="A23" s="2" t="s">
        <v>33</v>
      </c>
      <c r="B23" s="2" t="s">
        <v>34</v>
      </c>
      <c r="C23" s="2"/>
      <c r="D23" s="18">
        <v>595</v>
      </c>
      <c r="E23" s="18">
        <v>67</v>
      </c>
      <c r="F23" s="18">
        <v>0</v>
      </c>
      <c r="G23" s="18">
        <v>253</v>
      </c>
      <c r="H23" s="18">
        <f t="shared" si="3"/>
        <v>320</v>
      </c>
      <c r="I23" s="21">
        <f t="shared" si="4"/>
        <v>0.11260504201680673</v>
      </c>
      <c r="J23" s="21">
        <f t="shared" si="4"/>
        <v>0</v>
      </c>
      <c r="K23" s="21">
        <f t="shared" si="4"/>
        <v>0.42521008403361343</v>
      </c>
      <c r="L23" s="20">
        <f t="shared" si="2"/>
        <v>0.5378151260504201</v>
      </c>
    </row>
    <row r="24" spans="1:12" ht="15" customHeight="1">
      <c r="A24" s="2" t="s">
        <v>35</v>
      </c>
      <c r="B24" s="2" t="s">
        <v>36</v>
      </c>
      <c r="C24" s="2"/>
      <c r="D24" s="18">
        <v>12684</v>
      </c>
      <c r="E24" s="18">
        <v>6487</v>
      </c>
      <c r="F24" s="18">
        <v>316</v>
      </c>
      <c r="G24" s="18">
        <v>2827</v>
      </c>
      <c r="H24" s="18">
        <f t="shared" si="3"/>
        <v>9630</v>
      </c>
      <c r="I24" s="21">
        <f t="shared" si="4"/>
        <v>0.5114317250078839</v>
      </c>
      <c r="J24" s="21">
        <f t="shared" si="4"/>
        <v>0.02491327656890571</v>
      </c>
      <c r="K24" s="21">
        <f t="shared" si="4"/>
        <v>0.2228792179123305</v>
      </c>
      <c r="L24" s="20">
        <f t="shared" si="2"/>
        <v>0.7592242194891201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58236</v>
      </c>
      <c r="E25" s="22">
        <f>SUM(E18:E24)</f>
        <v>22695</v>
      </c>
      <c r="F25" s="22">
        <f>SUM(F18:F24)</f>
        <v>769</v>
      </c>
      <c r="G25" s="22">
        <f>SUM(G18:G24)</f>
        <v>16714</v>
      </c>
      <c r="H25" s="22">
        <f>SUM(E25:G25)</f>
        <v>40178</v>
      </c>
      <c r="I25" s="23">
        <f>IF($D25&gt;0,E25/$D25,0)</f>
        <v>0.38970739748609107</v>
      </c>
      <c r="J25" s="23">
        <f t="shared" si="4"/>
        <v>0.013204890445772374</v>
      </c>
      <c r="K25" s="23">
        <f t="shared" si="4"/>
        <v>0.2870046019644206</v>
      </c>
      <c r="L25" s="23">
        <f>IF(G25&gt;0,H25/$D25,0)</f>
        <v>0.6899168898962841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12501</v>
      </c>
      <c r="E27" s="9">
        <v>1496</v>
      </c>
      <c r="F27" s="9">
        <v>4440</v>
      </c>
      <c r="G27" s="9">
        <v>1197</v>
      </c>
      <c r="H27" s="18"/>
      <c r="I27" s="25">
        <f>IF($D27&gt;0,E27/$D27,0)</f>
        <v>0.11967042636589073</v>
      </c>
      <c r="J27" s="25">
        <f>IF($D27&gt;0,F27/$D27,0)</f>
        <v>0.35517158627309814</v>
      </c>
      <c r="K27" s="25">
        <f>IF($D27&gt;0,G27/$D27,0)</f>
        <v>0.09575233981281497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45" t="s">
        <v>49</v>
      </c>
      <c r="B29" s="46"/>
      <c r="C29" s="47"/>
      <c r="D29" s="11">
        <f>D16+D25+D27</f>
        <v>135699</v>
      </c>
      <c r="E29" s="11">
        <f>E16+E25+E27</f>
        <v>24191</v>
      </c>
      <c r="F29" s="11">
        <f>F16+F25+F27</f>
        <v>5219</v>
      </c>
      <c r="G29" s="11">
        <f>G16+G25+G27</f>
        <v>70784</v>
      </c>
      <c r="H29" s="11">
        <f>SUM(E29:G29)</f>
        <v>100194</v>
      </c>
      <c r="I29" s="26">
        <f>IF($D29&gt;0,E29/$D29,0)</f>
        <v>0.17826955246538295</v>
      </c>
      <c r="J29" s="26">
        <f>IF($D29&gt;0,F29/$D29,0)</f>
        <v>0.0384601212978725</v>
      </c>
      <c r="K29" s="26">
        <f>IF($D29&gt;0,G29/$D29,0)</f>
        <v>0.5216250672444159</v>
      </c>
      <c r="L29" s="26">
        <f>IF($D29&gt;0,H29/$D29,0)</f>
        <v>0.7383547410076714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d_spivey</dc:creator>
  <cp:keywords/>
  <dc:description/>
  <cp:lastModifiedBy>Kim Reynolds</cp:lastModifiedBy>
  <cp:lastPrinted>2022-07-14T18:00:18Z</cp:lastPrinted>
  <dcterms:created xsi:type="dcterms:W3CDTF">2009-01-14T12:53:02Z</dcterms:created>
  <dcterms:modified xsi:type="dcterms:W3CDTF">2023-01-18T20:44:59Z</dcterms:modified>
  <cp:category/>
  <cp:version/>
  <cp:contentType/>
  <cp:contentStatus/>
</cp:coreProperties>
</file>