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75" windowWidth="11355" windowHeight="7680" activeTab="2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SUMMARY" sheetId="13" r:id="rId13"/>
  </sheets>
  <definedNames>
    <definedName name="_xlnm.Print_Area" localSheetId="11">'DEC'!$A$1:$K$29</definedName>
    <definedName name="_xlnm.Print_Area" localSheetId="0">'JAN'!$A$1:$L$29</definedName>
    <definedName name="_xlnm.Print_Area" localSheetId="6">'JUL'!$A$1:$K$29</definedName>
    <definedName name="_xlnm.Print_Area" localSheetId="2">'MAR'!$A$1:$K$29</definedName>
    <definedName name="_xlnm.Print_Area" localSheetId="10">'NOV'!$A$1:$L$29</definedName>
    <definedName name="yr">'SUMMARY'!$O$1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<sst xmlns="http://schemas.openxmlformats.org/spreadsheetml/2006/main" count="665" uniqueCount="52">
  <si>
    <t>CLERK OF THE COURTS</t>
  </si>
  <si>
    <t>BREVARD COUNTY, FLORIDA</t>
  </si>
  <si>
    <t>Number of Documents Filed by Case Category</t>
  </si>
  <si>
    <t>Case</t>
  </si>
  <si>
    <t>Category</t>
  </si>
  <si>
    <t>AP</t>
  </si>
  <si>
    <t>APPEALS</t>
  </si>
  <si>
    <t>CA</t>
  </si>
  <si>
    <t>CIRCUIT CIVIL</t>
  </si>
  <si>
    <t>SC</t>
  </si>
  <si>
    <t>COUNTY CIVIL SMALL CLAIMS</t>
  </si>
  <si>
    <t>DR</t>
  </si>
  <si>
    <t>CIRCUIT CIVIL FAMILY</t>
  </si>
  <si>
    <t>CP</t>
  </si>
  <si>
    <t>CIRCUIT CIVIL PROBATE</t>
  </si>
  <si>
    <t>GA</t>
  </si>
  <si>
    <t>CIRCUIT CIVIL GUARDIANSHIP</t>
  </si>
  <si>
    <t>MH</t>
  </si>
  <si>
    <t>CIRCUIT CIVIL MENTAL HEALTH</t>
  </si>
  <si>
    <t>CC</t>
  </si>
  <si>
    <t>COUNTY CIVIL</t>
  </si>
  <si>
    <t>CJ</t>
  </si>
  <si>
    <t>CIRCUIT JUVENILE DELINQUENCY</t>
  </si>
  <si>
    <t>DP</t>
  </si>
  <si>
    <t>CIRCUIT JUVENILE DEPENDENCY</t>
  </si>
  <si>
    <t>CF</t>
  </si>
  <si>
    <t>CIRCUIT CRIMINAL FELONY</t>
  </si>
  <si>
    <t>MM</t>
  </si>
  <si>
    <t>COUNTY CRIMINAL MISDEMEANOR</t>
  </si>
  <si>
    <t>CO</t>
  </si>
  <si>
    <t>COUNTY ORDINANCE</t>
  </si>
  <si>
    <t>MO</t>
  </si>
  <si>
    <t>COUNTY COURT MUNICIPAL ORDINANCE</t>
  </si>
  <si>
    <t>IN</t>
  </si>
  <si>
    <t>COUNTY COURT INFRACTIONS</t>
  </si>
  <si>
    <t>CT</t>
  </si>
  <si>
    <t>COUNTY CRIMINAL TRAFFIC</t>
  </si>
  <si>
    <t>TR</t>
  </si>
  <si>
    <t>COUNTY CIVIL TRAFFIC</t>
  </si>
  <si>
    <t>TOTAL OF CIVIL DOCUMENTS</t>
  </si>
  <si>
    <t>TOTAL OF CRIMINAL DOCUMENTS</t>
  </si>
  <si>
    <t>Total % of Documents Auto Docketed</t>
  </si>
  <si>
    <t>Documents Filed InCourt</t>
  </si>
  <si>
    <t>Documents Filed Informix</t>
  </si>
  <si>
    <t>Documents e-Filed</t>
  </si>
  <si>
    <t>Total Docs Auto-Docketed</t>
  </si>
  <si>
    <t>% of TOTAL InCourt</t>
  </si>
  <si>
    <t>% of TOTAL Informix</t>
  </si>
  <si>
    <t>% of TOTAL e-Filed</t>
  </si>
  <si>
    <t>TOTAL ALL COURT DOCUMENTS</t>
  </si>
  <si>
    <t>Total # of Documents Filed</t>
  </si>
  <si>
    <t>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</si>
</sst>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color indexed="8"/>
      <name val="Tahoma"/>
      <family val="2"/>
    </font>
    <font>
      <b/>
      <sz val="10"/>
      <color indexed="21"/>
      <name val="Tahoma"/>
      <family val="2"/>
    </font>
    <font>
      <sz val="10"/>
      <color indexed="21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u val="single"/>
      <sz val="10"/>
      <color indexed="16"/>
      <name val="Tahoma"/>
      <family val="2"/>
    </font>
    <font>
      <b/>
      <u val="single"/>
      <sz val="10"/>
      <color indexed="1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48"/>
      <name val="Tahoma"/>
      <family val="2"/>
    </font>
    <font>
      <b/>
      <u val="single"/>
      <sz val="10"/>
      <color indexed="17"/>
      <name val="Tahoma"/>
      <family val="2"/>
    </font>
    <font>
      <b/>
      <sz val="10"/>
      <color indexed="10"/>
      <name val="Tahoma"/>
      <family val="2"/>
    </font>
    <font>
      <b/>
      <sz val="10"/>
      <color indexed="61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 tint="-0.24997000396251678"/>
      <name val="Tahoma"/>
      <family val="2"/>
    </font>
    <font>
      <b/>
      <sz val="10"/>
      <color rgb="FF00B050"/>
      <name val="Tahoma"/>
      <family val="2"/>
    </font>
    <font>
      <b/>
      <sz val="10"/>
      <color theme="8" tint="-0.24997000396251678"/>
      <name val="Tahoma"/>
      <family val="2"/>
    </font>
    <font>
      <b/>
      <u val="single"/>
      <sz val="10"/>
      <color rgb="FF00B050"/>
      <name val="Tahoma"/>
      <family val="2"/>
    </font>
    <font>
      <b/>
      <sz val="10"/>
      <color rgb="FF3333FF"/>
      <name val="Tahoma"/>
      <family val="2"/>
    </font>
    <font>
      <b/>
      <sz val="10"/>
      <color theme="5" tint="-0.24997000396251678"/>
      <name val="Tahoma"/>
      <family val="2"/>
    </font>
    <font>
      <b/>
      <sz val="10"/>
      <color rgb="FF7030A0"/>
      <name val="Tahoma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10" fontId="6" fillId="0" borderId="0" xfId="0" applyNumberFormat="1" applyFont="1" applyBorder="1" applyAlignment="1">
      <alignment readingOrder="1"/>
    </xf>
    <xf numFmtId="0" fontId="7" fillId="0" borderId="10" xfId="0" applyFont="1" applyBorder="1" applyAlignment="1">
      <alignment horizontal="center" vertical="top" wrapText="1" readingOrder="1"/>
    </xf>
    <xf numFmtId="10" fontId="7" fillId="0" borderId="10" xfId="0" applyNumberFormat="1" applyFont="1" applyBorder="1" applyAlignment="1">
      <alignment horizontal="center" vertical="top" wrapText="1" readingOrder="1"/>
    </xf>
    <xf numFmtId="0" fontId="13" fillId="0" borderId="10" xfId="0" applyFont="1" applyBorder="1" applyAlignment="1">
      <alignment horizontal="center" vertical="top" wrapText="1" readingOrder="1"/>
    </xf>
    <xf numFmtId="0" fontId="12" fillId="0" borderId="10" xfId="0" applyFont="1" applyBorder="1" applyAlignment="1">
      <alignment horizontal="center" vertical="top" wrapText="1" readingOrder="1"/>
    </xf>
    <xf numFmtId="0" fontId="8" fillId="0" borderId="10" xfId="0" applyFont="1" applyBorder="1" applyAlignment="1">
      <alignment horizontal="left" vertical="center"/>
    </xf>
    <xf numFmtId="3" fontId="55" fillId="0" borderId="10" xfId="0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3" fontId="56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3" fontId="57" fillId="0" borderId="10" xfId="0" applyNumberFormat="1" applyFont="1" applyBorder="1" applyAlignment="1">
      <alignment horizontal="right" vertical="center"/>
    </xf>
    <xf numFmtId="10" fontId="57" fillId="0" borderId="10" xfId="0" applyNumberFormat="1" applyFont="1" applyBorder="1" applyAlignment="1">
      <alignment horizontal="right" vertical="center" readingOrder="1"/>
    </xf>
    <xf numFmtId="10" fontId="57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top" wrapText="1" readingOrder="1"/>
    </xf>
    <xf numFmtId="10" fontId="6" fillId="0" borderId="10" xfId="0" applyNumberFormat="1" applyFont="1" applyBorder="1" applyAlignment="1">
      <alignment horizontal="right" vertical="center"/>
    </xf>
    <xf numFmtId="10" fontId="6" fillId="0" borderId="10" xfId="0" applyNumberFormat="1" applyFont="1" applyBorder="1" applyAlignment="1">
      <alignment horizontal="right" vertical="center" readingOrder="1"/>
    </xf>
    <xf numFmtId="3" fontId="59" fillId="0" borderId="10" xfId="0" applyNumberFormat="1" applyFont="1" applyBorder="1" applyAlignment="1">
      <alignment horizontal="right" vertical="center"/>
    </xf>
    <xf numFmtId="10" fontId="59" fillId="0" borderId="10" xfId="0" applyNumberFormat="1" applyFont="1" applyBorder="1" applyAlignment="1">
      <alignment horizontal="right" vertical="center" readingOrder="1"/>
    </xf>
    <xf numFmtId="0" fontId="55" fillId="0" borderId="10" xfId="0" applyFont="1" applyBorder="1" applyAlignment="1">
      <alignment horizontal="left" vertical="top"/>
    </xf>
    <xf numFmtId="10" fontId="60" fillId="0" borderId="10" xfId="0" applyNumberFormat="1" applyFont="1" applyBorder="1" applyAlignment="1">
      <alignment horizontal="right" vertical="top" readingOrder="1"/>
    </xf>
    <xf numFmtId="10" fontId="61" fillId="27" borderId="10" xfId="40" applyNumberFormat="1" applyFont="1" applyBorder="1" applyAlignment="1">
      <alignment horizontal="right" vertical="center" readingOrder="1"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4" fillId="0" borderId="11" xfId="0" applyFont="1" applyBorder="1" applyAlignment="1">
      <alignment horizontal="left" vertical="center" readingOrder="1"/>
    </xf>
    <xf numFmtId="0" fontId="4" fillId="0" borderId="12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left" vertical="center" readingOrder="1"/>
    </xf>
    <xf numFmtId="0" fontId="63" fillId="20" borderId="11" xfId="33" applyFont="1" applyBorder="1" applyAlignment="1">
      <alignment horizontal="center" vertical="top"/>
    </xf>
    <xf numFmtId="0" fontId="63" fillId="20" borderId="12" xfId="33" applyFont="1" applyBorder="1" applyAlignment="1">
      <alignment horizontal="center" vertical="top"/>
    </xf>
    <xf numFmtId="0" fontId="63" fillId="20" borderId="13" xfId="33" applyFont="1" applyBorder="1" applyAlignment="1">
      <alignment horizontal="center" vertical="top"/>
    </xf>
    <xf numFmtId="0" fontId="63" fillId="20" borderId="11" xfId="33" applyFont="1" applyBorder="1" applyAlignment="1">
      <alignment horizontal="center" vertical="center"/>
    </xf>
    <xf numFmtId="0" fontId="63" fillId="20" borderId="12" xfId="33" applyFont="1" applyBorder="1" applyAlignment="1">
      <alignment horizontal="center" vertical="center"/>
    </xf>
    <xf numFmtId="0" fontId="63" fillId="20" borderId="13" xfId="33" applyFont="1" applyBorder="1" applyAlignment="1">
      <alignment horizontal="center" vertical="center"/>
    </xf>
    <xf numFmtId="0" fontId="63" fillId="20" borderId="10" xfId="33" applyFont="1" applyBorder="1" applyAlignment="1">
      <alignment horizontal="center"/>
    </xf>
    <xf numFmtId="0" fontId="63" fillId="20" borderId="10" xfId="33" applyFont="1" applyBorder="1" applyAlignment="1">
      <alignment horizontal="center"/>
    </xf>
    <xf numFmtId="0" fontId="4" fillId="0" borderId="0" xfId="0" applyFont="1" applyAlignment="1">
      <alignment horizontal="center" vertical="top" readingOrder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readingOrder="1"/>
    </xf>
    <xf numFmtId="0" fontId="10" fillId="0" borderId="0" xfId="0" applyFont="1" applyAlignment="1">
      <alignment horizontal="center" vertical="top" readingOrder="1"/>
    </xf>
    <xf numFmtId="0" fontId="7" fillId="0" borderId="10" xfId="0" applyFont="1" applyBorder="1" applyAlignment="1">
      <alignment horizontal="center" vertical="top" wrapText="1" readingOrder="1"/>
    </xf>
    <xf numFmtId="0" fontId="4" fillId="0" borderId="11" xfId="0" applyFont="1" applyBorder="1" applyAlignment="1">
      <alignment horizontal="left" vertical="center" readingOrder="1"/>
    </xf>
    <xf numFmtId="0" fontId="4" fillId="0" borderId="12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left" vertical="center" readingOrder="1"/>
    </xf>
    <xf numFmtId="0" fontId="3" fillId="0" borderId="10" xfId="0" applyFont="1" applyBorder="1" applyAlignment="1">
      <alignment horizontal="left" vertical="top"/>
    </xf>
    <xf numFmtId="0" fontId="63" fillId="20" borderId="10" xfId="33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A28" sqref="A28:L28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January "&amp;yr</f>
        <v>Document Source Statistics January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7</v>
      </c>
      <c r="E7" s="18">
        <v>0</v>
      </c>
      <c r="F7" s="18">
        <v>0</v>
      </c>
      <c r="G7" s="18">
        <v>3</v>
      </c>
      <c r="H7" s="18">
        <f>SUM(E7:G7)</f>
        <v>3</v>
      </c>
      <c r="I7" s="21">
        <f>IF($D7&gt;0,E7/$D7,0)</f>
        <v>0</v>
      </c>
      <c r="J7" s="21">
        <f>IF($D7&gt;0,F7/$D7,0)</f>
        <v>0</v>
      </c>
      <c r="K7" s="21">
        <f>IF($D7&gt;0,G7/$D7,0)</f>
        <v>0.42857142857142855</v>
      </c>
      <c r="L7" s="20">
        <f>SUM(I7:K7)</f>
        <v>0.42857142857142855</v>
      </c>
    </row>
    <row r="8" spans="1:12" ht="15" customHeight="1">
      <c r="A8" s="2" t="s">
        <v>7</v>
      </c>
      <c r="B8" s="2" t="s">
        <v>8</v>
      </c>
      <c r="C8" s="2"/>
      <c r="D8" s="18">
        <v>17864</v>
      </c>
      <c r="E8" s="18">
        <v>0</v>
      </c>
      <c r="F8" s="18">
        <v>0</v>
      </c>
      <c r="G8" s="18">
        <v>16618</v>
      </c>
      <c r="H8" s="18">
        <f aca="true" t="shared" si="0" ref="H8:H15">SUM(E8:G8)</f>
        <v>16618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0.9302507836990596</v>
      </c>
      <c r="L8" s="20">
        <f aca="true" t="shared" si="2" ref="L8:L24">SUM(I8:K8)</f>
        <v>0.9302507836990596</v>
      </c>
    </row>
    <row r="9" spans="1:12" ht="15" customHeight="1">
      <c r="A9" s="2" t="s">
        <v>9</v>
      </c>
      <c r="B9" s="2" t="s">
        <v>10</v>
      </c>
      <c r="C9" s="2"/>
      <c r="D9" s="18">
        <v>8560</v>
      </c>
      <c r="E9" s="18">
        <v>0</v>
      </c>
      <c r="F9" s="18">
        <v>0</v>
      </c>
      <c r="G9" s="18">
        <v>8117</v>
      </c>
      <c r="H9" s="18">
        <f t="shared" si="0"/>
        <v>8117</v>
      </c>
      <c r="I9" s="21">
        <f t="shared" si="1"/>
        <v>0</v>
      </c>
      <c r="J9" s="21">
        <f t="shared" si="1"/>
        <v>0</v>
      </c>
      <c r="K9" s="21">
        <f t="shared" si="1"/>
        <v>0.9482476635514019</v>
      </c>
      <c r="L9" s="20">
        <f t="shared" si="2"/>
        <v>0.9482476635514019</v>
      </c>
    </row>
    <row r="10" spans="1:12" ht="15" customHeight="1">
      <c r="A10" s="2" t="s">
        <v>11</v>
      </c>
      <c r="B10" s="2" t="s">
        <v>12</v>
      </c>
      <c r="C10" s="2"/>
      <c r="D10" s="18">
        <v>13066</v>
      </c>
      <c r="E10" s="18">
        <v>0</v>
      </c>
      <c r="F10" s="18">
        <v>0</v>
      </c>
      <c r="G10" s="18">
        <v>7800</v>
      </c>
      <c r="H10" s="18">
        <f t="shared" si="0"/>
        <v>7800</v>
      </c>
      <c r="I10" s="21">
        <f t="shared" si="1"/>
        <v>0</v>
      </c>
      <c r="J10" s="21">
        <f t="shared" si="1"/>
        <v>0</v>
      </c>
      <c r="K10" s="21">
        <f t="shared" si="1"/>
        <v>0.596969233124139</v>
      </c>
      <c r="L10" s="20">
        <f t="shared" si="2"/>
        <v>0.596969233124139</v>
      </c>
    </row>
    <row r="11" spans="1:12" ht="15" customHeight="1">
      <c r="A11" s="2" t="s">
        <v>13</v>
      </c>
      <c r="B11" s="2" t="s">
        <v>14</v>
      </c>
      <c r="C11" s="2"/>
      <c r="D11" s="18">
        <v>5854</v>
      </c>
      <c r="E11" s="18">
        <v>0</v>
      </c>
      <c r="F11" s="18">
        <v>0</v>
      </c>
      <c r="G11" s="18">
        <v>5154</v>
      </c>
      <c r="H11" s="18">
        <f t="shared" si="0"/>
        <v>5154</v>
      </c>
      <c r="I11" s="21">
        <f t="shared" si="1"/>
        <v>0</v>
      </c>
      <c r="J11" s="21">
        <f t="shared" si="1"/>
        <v>0</v>
      </c>
      <c r="K11" s="21">
        <f t="shared" si="1"/>
        <v>0.8804236419542193</v>
      </c>
      <c r="L11" s="20">
        <f t="shared" si="2"/>
        <v>0.8804236419542193</v>
      </c>
    </row>
    <row r="12" spans="1:12" ht="15" customHeight="1">
      <c r="A12" s="2" t="s">
        <v>15</v>
      </c>
      <c r="B12" s="2" t="s">
        <v>16</v>
      </c>
      <c r="C12" s="2"/>
      <c r="D12" s="18">
        <v>1795</v>
      </c>
      <c r="E12" s="18">
        <v>0</v>
      </c>
      <c r="F12" s="18">
        <v>0</v>
      </c>
      <c r="G12" s="18">
        <v>1610</v>
      </c>
      <c r="H12" s="18">
        <f t="shared" si="0"/>
        <v>1610</v>
      </c>
      <c r="I12" s="21">
        <f t="shared" si="1"/>
        <v>0</v>
      </c>
      <c r="J12" s="21">
        <f t="shared" si="1"/>
        <v>0</v>
      </c>
      <c r="K12" s="21">
        <f t="shared" si="1"/>
        <v>0.8969359331476323</v>
      </c>
      <c r="L12" s="20">
        <f t="shared" si="2"/>
        <v>0.8969359331476323</v>
      </c>
    </row>
    <row r="13" spans="1:12" ht="15" customHeight="1">
      <c r="A13" s="2" t="s">
        <v>17</v>
      </c>
      <c r="B13" s="2" t="s">
        <v>18</v>
      </c>
      <c r="C13" s="2"/>
      <c r="D13" s="18">
        <v>963</v>
      </c>
      <c r="E13" s="18">
        <v>0</v>
      </c>
      <c r="F13" s="18">
        <v>0</v>
      </c>
      <c r="G13" s="18">
        <v>718</v>
      </c>
      <c r="H13" s="18">
        <f t="shared" si="0"/>
        <v>718</v>
      </c>
      <c r="I13" s="21">
        <f t="shared" si="1"/>
        <v>0</v>
      </c>
      <c r="J13" s="21">
        <f t="shared" si="1"/>
        <v>0</v>
      </c>
      <c r="K13" s="21">
        <f t="shared" si="1"/>
        <v>0.7455867082035307</v>
      </c>
      <c r="L13" s="20">
        <f t="shared" si="2"/>
        <v>0.7455867082035307</v>
      </c>
    </row>
    <row r="14" spans="1:12" ht="15" customHeight="1">
      <c r="A14" s="2" t="s">
        <v>19</v>
      </c>
      <c r="B14" s="2" t="s">
        <v>20</v>
      </c>
      <c r="C14" s="2"/>
      <c r="D14" s="18">
        <v>6312</v>
      </c>
      <c r="E14" s="18">
        <v>0</v>
      </c>
      <c r="F14" s="18">
        <v>0</v>
      </c>
      <c r="G14" s="18">
        <v>4849</v>
      </c>
      <c r="H14" s="18">
        <f t="shared" si="0"/>
        <v>4849</v>
      </c>
      <c r="I14" s="21">
        <f t="shared" si="1"/>
        <v>0</v>
      </c>
      <c r="J14" s="21">
        <f t="shared" si="1"/>
        <v>0</v>
      </c>
      <c r="K14" s="21">
        <f t="shared" si="1"/>
        <v>0.7682192648922687</v>
      </c>
      <c r="L14" s="20">
        <f t="shared" si="2"/>
        <v>0.7682192648922687</v>
      </c>
    </row>
    <row r="15" spans="1:12" ht="15" customHeight="1">
      <c r="A15" s="2" t="s">
        <v>23</v>
      </c>
      <c r="B15" s="2" t="s">
        <v>24</v>
      </c>
      <c r="C15" s="2"/>
      <c r="D15" s="18">
        <v>3006</v>
      </c>
      <c r="E15" s="18">
        <v>0</v>
      </c>
      <c r="F15" s="18">
        <v>0</v>
      </c>
      <c r="G15" s="18">
        <v>2424</v>
      </c>
      <c r="H15" s="18">
        <f t="shared" si="0"/>
        <v>2424</v>
      </c>
      <c r="I15" s="21">
        <f t="shared" si="1"/>
        <v>0</v>
      </c>
      <c r="J15" s="21">
        <f t="shared" si="1"/>
        <v>0</v>
      </c>
      <c r="K15" s="21">
        <f t="shared" si="1"/>
        <v>0.8063872255489022</v>
      </c>
      <c r="L15" s="20">
        <f t="shared" si="2"/>
        <v>0.8063872255489022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57427</v>
      </c>
      <c r="E16" s="13">
        <f>SUM(E7:E15)</f>
        <v>0</v>
      </c>
      <c r="F16" s="13">
        <f>SUM(F7:F15)</f>
        <v>0</v>
      </c>
      <c r="G16" s="13">
        <f>SUM(G7:G15)</f>
        <v>47293</v>
      </c>
      <c r="H16" s="13">
        <f>SUM(G16)</f>
        <v>47293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0.8235324847197312</v>
      </c>
      <c r="L16" s="15">
        <f t="shared" si="2"/>
        <v>0.8235324847197312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2065</v>
      </c>
      <c r="E18" s="18">
        <v>1178</v>
      </c>
      <c r="F18" s="18">
        <v>1</v>
      </c>
      <c r="G18" s="18">
        <v>640</v>
      </c>
      <c r="H18" s="18">
        <f aca="true" t="shared" si="3" ref="H18:H24">SUM(E18:G18)</f>
        <v>1819</v>
      </c>
      <c r="I18" s="21">
        <f aca="true" t="shared" si="4" ref="I18:I24">IF($D18&gt;0,E18/$D18,0)</f>
        <v>0.5704600484261502</v>
      </c>
      <c r="J18" s="21">
        <f aca="true" t="shared" si="5" ref="J18:J25">IF($D18&gt;0,F18/$D18,0)</f>
        <v>0.00048426150121065375</v>
      </c>
      <c r="K18" s="21">
        <f aca="true" t="shared" si="6" ref="K18:K25">IF($D18&gt;0,G18/$D18,0)</f>
        <v>0.3099273607748184</v>
      </c>
      <c r="L18" s="20">
        <f t="shared" si="2"/>
        <v>0.8808716707021792</v>
      </c>
    </row>
    <row r="19" spans="1:12" ht="15" customHeight="1">
      <c r="A19" s="2" t="s">
        <v>25</v>
      </c>
      <c r="B19" s="2" t="s">
        <v>26</v>
      </c>
      <c r="C19" s="2"/>
      <c r="D19" s="18">
        <v>28172</v>
      </c>
      <c r="E19" s="18">
        <v>8861</v>
      </c>
      <c r="F19" s="18">
        <v>346</v>
      </c>
      <c r="G19" s="18">
        <v>9033</v>
      </c>
      <c r="H19" s="18">
        <f t="shared" si="3"/>
        <v>18240</v>
      </c>
      <c r="I19" s="21">
        <f t="shared" si="4"/>
        <v>0.3145321595910833</v>
      </c>
      <c r="J19" s="21">
        <f t="shared" si="5"/>
        <v>0.01228169813999716</v>
      </c>
      <c r="K19" s="21">
        <f t="shared" si="6"/>
        <v>0.3206375124236831</v>
      </c>
      <c r="L19" s="20">
        <f t="shared" si="2"/>
        <v>0.6474513701547636</v>
      </c>
    </row>
    <row r="20" spans="1:12" ht="15" customHeight="1">
      <c r="A20" s="2" t="s">
        <v>27</v>
      </c>
      <c r="B20" s="2" t="s">
        <v>28</v>
      </c>
      <c r="C20" s="2"/>
      <c r="D20" s="18">
        <v>11102</v>
      </c>
      <c r="E20" s="18">
        <v>5154</v>
      </c>
      <c r="F20" s="18">
        <v>22</v>
      </c>
      <c r="G20" s="18">
        <v>2736</v>
      </c>
      <c r="H20" s="18">
        <f t="shared" si="3"/>
        <v>7912</v>
      </c>
      <c r="I20" s="21">
        <f t="shared" si="4"/>
        <v>0.46424067735543145</v>
      </c>
      <c r="J20" s="21">
        <f t="shared" si="5"/>
        <v>0.0019816249324446046</v>
      </c>
      <c r="K20" s="21">
        <f t="shared" si="6"/>
        <v>0.24644208250765628</v>
      </c>
      <c r="L20" s="20">
        <f t="shared" si="2"/>
        <v>0.7126643847955323</v>
      </c>
    </row>
    <row r="21" spans="1:12" ht="15" customHeight="1">
      <c r="A21" s="2" t="s">
        <v>29</v>
      </c>
      <c r="B21" s="2" t="s">
        <v>30</v>
      </c>
      <c r="C21" s="2"/>
      <c r="D21" s="18">
        <v>12</v>
      </c>
      <c r="E21" s="18">
        <v>5</v>
      </c>
      <c r="F21" s="18">
        <v>0</v>
      </c>
      <c r="G21" s="18">
        <v>4</v>
      </c>
      <c r="H21" s="18">
        <f t="shared" si="3"/>
        <v>9</v>
      </c>
      <c r="I21" s="21">
        <f t="shared" si="4"/>
        <v>0.4166666666666667</v>
      </c>
      <c r="J21" s="21">
        <f t="shared" si="5"/>
        <v>0</v>
      </c>
      <c r="K21" s="21">
        <f t="shared" si="6"/>
        <v>0.3333333333333333</v>
      </c>
      <c r="L21" s="20">
        <f t="shared" si="2"/>
        <v>0.75</v>
      </c>
    </row>
    <row r="22" spans="1:12" ht="15" customHeight="1">
      <c r="A22" s="2" t="s">
        <v>31</v>
      </c>
      <c r="B22" s="2" t="s">
        <v>32</v>
      </c>
      <c r="C22" s="2"/>
      <c r="D22" s="18">
        <v>147</v>
      </c>
      <c r="E22" s="18">
        <v>75</v>
      </c>
      <c r="F22" s="18">
        <v>0</v>
      </c>
      <c r="G22" s="18">
        <v>39</v>
      </c>
      <c r="H22" s="18">
        <f t="shared" si="3"/>
        <v>114</v>
      </c>
      <c r="I22" s="21">
        <f t="shared" si="4"/>
        <v>0.5102040816326531</v>
      </c>
      <c r="J22" s="21">
        <f t="shared" si="5"/>
        <v>0</v>
      </c>
      <c r="K22" s="21">
        <f t="shared" si="6"/>
        <v>0.2653061224489796</v>
      </c>
      <c r="L22" s="20">
        <f t="shared" si="2"/>
        <v>0.7755102040816326</v>
      </c>
    </row>
    <row r="23" spans="1:12" ht="15" customHeight="1">
      <c r="A23" s="2" t="s">
        <v>33</v>
      </c>
      <c r="B23" s="2" t="s">
        <v>34</v>
      </c>
      <c r="C23" s="2"/>
      <c r="D23" s="18">
        <v>562</v>
      </c>
      <c r="E23" s="18">
        <v>39</v>
      </c>
      <c r="F23" s="18">
        <v>0</v>
      </c>
      <c r="G23" s="18">
        <v>19</v>
      </c>
      <c r="H23" s="18">
        <f t="shared" si="3"/>
        <v>58</v>
      </c>
      <c r="I23" s="21">
        <f t="shared" si="4"/>
        <v>0.0693950177935943</v>
      </c>
      <c r="J23" s="21">
        <f t="shared" si="5"/>
        <v>0</v>
      </c>
      <c r="K23" s="21">
        <f t="shared" si="6"/>
        <v>0.033807829181494664</v>
      </c>
      <c r="L23" s="20">
        <f t="shared" si="2"/>
        <v>0.10320284697508897</v>
      </c>
    </row>
    <row r="24" spans="1:12" ht="15" customHeight="1">
      <c r="A24" s="2" t="s">
        <v>35</v>
      </c>
      <c r="B24" s="2" t="s">
        <v>36</v>
      </c>
      <c r="C24" s="2"/>
      <c r="D24" s="18">
        <v>11711</v>
      </c>
      <c r="E24" s="18">
        <v>6181</v>
      </c>
      <c r="F24" s="18">
        <v>288</v>
      </c>
      <c r="G24" s="18">
        <v>2576</v>
      </c>
      <c r="H24" s="18">
        <f t="shared" si="3"/>
        <v>9045</v>
      </c>
      <c r="I24" s="21">
        <f t="shared" si="4"/>
        <v>0.5277943813508668</v>
      </c>
      <c r="J24" s="21">
        <f t="shared" si="5"/>
        <v>0.024592263683716163</v>
      </c>
      <c r="K24" s="21">
        <f t="shared" si="6"/>
        <v>0.2199641362821279</v>
      </c>
      <c r="L24" s="20">
        <f t="shared" si="2"/>
        <v>0.7723507813167108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53771</v>
      </c>
      <c r="E25" s="22">
        <f>SUM(E18:E24)</f>
        <v>21493</v>
      </c>
      <c r="F25" s="22">
        <f>SUM(F18:F24)</f>
        <v>657</v>
      </c>
      <c r="G25" s="22">
        <f>SUM(G18:G24)</f>
        <v>15047</v>
      </c>
      <c r="H25" s="22">
        <f>SUM(E25:G25)</f>
        <v>37197</v>
      </c>
      <c r="I25" s="23">
        <f>IF($D25&gt;0,E25/$D25,0)</f>
        <v>0.39971360026780234</v>
      </c>
      <c r="J25" s="23">
        <f t="shared" si="5"/>
        <v>0.012218482081419353</v>
      </c>
      <c r="K25" s="23">
        <f t="shared" si="6"/>
        <v>0.27983485521935614</v>
      </c>
      <c r="L25" s="23">
        <f>IF(G25&gt;0,H25/$D25,0)</f>
        <v>0.6917669375685779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10757</v>
      </c>
      <c r="E27" s="9">
        <v>1268</v>
      </c>
      <c r="F27" s="9">
        <v>3902</v>
      </c>
      <c r="G27" s="9">
        <v>931</v>
      </c>
      <c r="H27" s="18">
        <f>SUM(E27:G27)</f>
        <v>6101</v>
      </c>
      <c r="I27" s="25">
        <f>IF($D27&gt;0,E27/$D27,0)</f>
        <v>0.1178767314306963</v>
      </c>
      <c r="J27" s="25">
        <f>IF($D27&gt;0,F27/$D27,0)</f>
        <v>0.36274054104304176</v>
      </c>
      <c r="K27" s="25">
        <f>IF($D27&gt;0,G27/$D27,0)</f>
        <v>0.08654829413405224</v>
      </c>
      <c r="L27" s="25">
        <f>IF($D27&gt;0,H27/$D27,0)</f>
        <v>0.5671655666077903</v>
      </c>
    </row>
    <row r="28" spans="1:12" ht="1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s="10" customFormat="1" ht="15" customHeight="1">
      <c r="A29" s="45" t="s">
        <v>49</v>
      </c>
      <c r="B29" s="46"/>
      <c r="C29" s="47"/>
      <c r="D29" s="11">
        <f>D16+D25+D27</f>
        <v>121955</v>
      </c>
      <c r="E29" s="11">
        <f>E16+E25+E27</f>
        <v>22761</v>
      </c>
      <c r="F29" s="11">
        <f>F16+F25+F27</f>
        <v>4559</v>
      </c>
      <c r="G29" s="11">
        <f>G16+G25+G27</f>
        <v>63271</v>
      </c>
      <c r="H29" s="11">
        <f>SUM(E29:G29)</f>
        <v>90591</v>
      </c>
      <c r="I29" s="26">
        <f>IF($D29&gt;0,E29/$D29,0)</f>
        <v>0.18663441433315567</v>
      </c>
      <c r="J29" s="26">
        <f>IF($D29&gt;0,F29/$D29,0)</f>
        <v>0.03738264113812472</v>
      </c>
      <c r="K29" s="26">
        <f>IF($D29&gt;0,G29/$D29,0)</f>
        <v>0.5188061170103727</v>
      </c>
      <c r="L29" s="26">
        <f>IF($D29&gt;0,H29/$D29,0)</f>
        <v>0.7428231724816531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8">
    <mergeCell ref="A1:L1"/>
    <mergeCell ref="A2:L2"/>
    <mergeCell ref="A3:L3"/>
    <mergeCell ref="A4:L4"/>
    <mergeCell ref="B6:C6"/>
    <mergeCell ref="A29:C29"/>
    <mergeCell ref="B7:C7"/>
    <mergeCell ref="A28:L28"/>
  </mergeCells>
  <printOptions/>
  <pageMargins left="0.5" right="0.25" top="0.5" bottom="0.5" header="0.5" footer="0.5"/>
  <pageSetup fitToHeight="0" fitToWidth="1" horizontalDpi="600" verticalDpi="600" orientation="landscape" scale="90" r:id="rId1"/>
  <headerFooter alignWithMargins="0">
    <oddFooter>&amp;L&amp;8&amp;Z&amp;F&amp;R&amp;8&amp;D</oddFooter>
  </headerFooter>
  <ignoredErrors>
    <ignoredError sqref="H7 H8:H15 H18:H2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October "&amp;yr</f>
        <v>Document Source Statistics October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B7:C7"/>
    <mergeCell ref="A29:C29"/>
    <mergeCell ref="A1:L1"/>
    <mergeCell ref="A2:L2"/>
    <mergeCell ref="A3:L3"/>
    <mergeCell ref="A4:L4"/>
    <mergeCell ref="B6:C6"/>
  </mergeCells>
  <printOptions/>
  <pageMargins left="0.5" right="0.25" top="1" bottom="1" header="0.5" footer="0.5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November "&amp;yr</f>
        <v>Document Source Statistics November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I16">IF($D8&gt;0,E8/$D8,0)</f>
        <v>0</v>
      </c>
      <c r="J8" s="21">
        <f aca="true" t="shared" si="2" ref="J8:J15">IF($D8&gt;0,F8/$D8,0)</f>
        <v>0</v>
      </c>
      <c r="K8" s="21">
        <f aca="true" t="shared" si="3" ref="K8:K16">IF($D8&gt;0,G8/$D8,0)</f>
        <v>0</v>
      </c>
      <c r="L8" s="20">
        <f aca="true" t="shared" si="4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2"/>
        <v>0</v>
      </c>
      <c r="K9" s="21">
        <f t="shared" si="3"/>
        <v>0</v>
      </c>
      <c r="L9" s="20">
        <f t="shared" si="4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2"/>
        <v>0</v>
      </c>
      <c r="K10" s="21">
        <f t="shared" si="3"/>
        <v>0</v>
      </c>
      <c r="L10" s="20">
        <f t="shared" si="4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2"/>
        <v>0</v>
      </c>
      <c r="K11" s="21">
        <f t="shared" si="3"/>
        <v>0</v>
      </c>
      <c r="L11" s="20">
        <f t="shared" si="4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2"/>
        <v>0</v>
      </c>
      <c r="K12" s="21">
        <f t="shared" si="3"/>
        <v>0</v>
      </c>
      <c r="L12" s="20">
        <f t="shared" si="4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2"/>
        <v>0</v>
      </c>
      <c r="K13" s="21">
        <f t="shared" si="3"/>
        <v>0</v>
      </c>
      <c r="L13" s="20">
        <f t="shared" si="4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2"/>
        <v>0</v>
      </c>
      <c r="K14" s="21">
        <f t="shared" si="3"/>
        <v>0</v>
      </c>
      <c r="L14" s="20">
        <f t="shared" si="4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2"/>
        <v>0</v>
      </c>
      <c r="K15" s="21">
        <f t="shared" si="3"/>
        <v>0</v>
      </c>
      <c r="L15" s="20">
        <f t="shared" si="4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 t="shared" si="1"/>
        <v>0</v>
      </c>
      <c r="J16" s="14">
        <f>IF($D16&gt;0,F16/$D16,0)</f>
        <v>0</v>
      </c>
      <c r="K16" s="14">
        <f t="shared" si="3"/>
        <v>0</v>
      </c>
      <c r="L16" s="15">
        <f t="shared" si="4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5" ref="H18:H24">SUM(E18:G18)</f>
        <v>0</v>
      </c>
      <c r="I18" s="21">
        <f aca="true" t="shared" si="6" ref="I18:K25">IF($D18&gt;0,E18/$D18,0)</f>
        <v>0</v>
      </c>
      <c r="J18" s="21">
        <f t="shared" si="6"/>
        <v>0</v>
      </c>
      <c r="K18" s="21">
        <f t="shared" si="6"/>
        <v>0</v>
      </c>
      <c r="L18" s="20">
        <f t="shared" si="4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5"/>
        <v>0</v>
      </c>
      <c r="I19" s="21">
        <f t="shared" si="6"/>
        <v>0</v>
      </c>
      <c r="J19" s="21">
        <f t="shared" si="6"/>
        <v>0</v>
      </c>
      <c r="K19" s="21">
        <f t="shared" si="6"/>
        <v>0</v>
      </c>
      <c r="L19" s="20">
        <f t="shared" si="4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5"/>
        <v>0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0">
        <f t="shared" si="4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5"/>
        <v>0</v>
      </c>
      <c r="I21" s="21">
        <f t="shared" si="6"/>
        <v>0</v>
      </c>
      <c r="J21" s="21">
        <f t="shared" si="6"/>
        <v>0</v>
      </c>
      <c r="K21" s="21">
        <f t="shared" si="6"/>
        <v>0</v>
      </c>
      <c r="L21" s="20">
        <f t="shared" si="4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5"/>
        <v>0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0">
        <f t="shared" si="4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5"/>
        <v>0</v>
      </c>
      <c r="I23" s="21">
        <f t="shared" si="6"/>
        <v>0</v>
      </c>
      <c r="J23" s="21">
        <f t="shared" si="6"/>
        <v>0</v>
      </c>
      <c r="K23" s="21">
        <f t="shared" si="6"/>
        <v>0</v>
      </c>
      <c r="L23" s="20">
        <f t="shared" si="4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5"/>
        <v>0</v>
      </c>
      <c r="I24" s="21">
        <f t="shared" si="6"/>
        <v>0</v>
      </c>
      <c r="J24" s="21">
        <f t="shared" si="6"/>
        <v>0</v>
      </c>
      <c r="K24" s="21">
        <f t="shared" si="6"/>
        <v>0</v>
      </c>
      <c r="L24" s="20">
        <f t="shared" si="4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0.5" header="0.5" footer="0.5"/>
  <pageSetup horizontalDpi="300" verticalDpi="3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9.7109375" style="0" customWidth="1"/>
    <col min="4" max="5" width="10.00390625" style="0" customWidth="1"/>
    <col min="6" max="6" width="9.421875" style="0" customWidth="1"/>
    <col min="7" max="7" width="10.421875" style="0" customWidth="1"/>
    <col min="8" max="8" width="10.140625" style="0" customWidth="1"/>
    <col min="9" max="9" width="10.8515625" style="0" customWidth="1"/>
    <col min="10" max="10" width="9.7109375" style="0" customWidth="1"/>
    <col min="11" max="11" width="9.57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December "&amp;yr</f>
        <v>Document Source Statistics December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3.8515625" style="0" customWidth="1"/>
    <col min="10" max="11" width="11.421875" style="0" customWidth="1"/>
    <col min="12" max="12" width="13.28125" style="0" customWidth="1"/>
  </cols>
  <sheetData>
    <row r="1" spans="1:15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O1" s="28">
        <v>2022</v>
      </c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January 1, "&amp;yr&amp;" - December 31, "&amp;yr</f>
        <v>Document Source Statistics January 1, 2022 - December 31,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f>SUM(JAN:DEC!D7)</f>
        <v>28</v>
      </c>
      <c r="E7" s="18">
        <f>SUM(JAN:DEC!E7)</f>
        <v>10</v>
      </c>
      <c r="F7" s="18">
        <f>SUM(JAN:DEC!F7)</f>
        <v>0</v>
      </c>
      <c r="G7" s="18">
        <f>SUM(JAN:DEC!G7)</f>
        <v>19</v>
      </c>
      <c r="H7" s="18">
        <f>E7+F7+G7</f>
        <v>29</v>
      </c>
      <c r="I7" s="21">
        <f>IF($D7&gt;0,E7/$D7,0)</f>
        <v>0.35714285714285715</v>
      </c>
      <c r="J7" s="21">
        <f>IF($D7&gt;0,F7/$D7,0)</f>
        <v>0</v>
      </c>
      <c r="K7" s="21">
        <f>IF($D7&gt;0,G7/$D7,0)</f>
        <v>0.6785714285714286</v>
      </c>
      <c r="L7" s="20">
        <f>SUM(I7:K7)</f>
        <v>1.0357142857142858</v>
      </c>
    </row>
    <row r="8" spans="1:12" ht="15" customHeight="1">
      <c r="A8" s="2" t="s">
        <v>7</v>
      </c>
      <c r="B8" s="2" t="s">
        <v>8</v>
      </c>
      <c r="C8" s="2"/>
      <c r="D8" s="18">
        <f>SUM(JAN:DEC!D8)</f>
        <v>55647</v>
      </c>
      <c r="E8" s="18">
        <f>SUM(JAN:DEC!E8)</f>
        <v>18872</v>
      </c>
      <c r="F8" s="18">
        <f>SUM(JAN:DEC!F8)</f>
        <v>0</v>
      </c>
      <c r="G8" s="18">
        <f>SUM(JAN:DEC!G8)</f>
        <v>51107</v>
      </c>
      <c r="H8" s="18">
        <f aca="true" t="shared" si="0" ref="H8:H15">E8+F8+G8</f>
        <v>69979</v>
      </c>
      <c r="I8" s="21">
        <f aca="true" t="shared" si="1" ref="I8:K15">IF($D8&gt;0,E8/$D8,0)</f>
        <v>0.33913777921541144</v>
      </c>
      <c r="J8" s="21">
        <f t="shared" si="1"/>
        <v>0</v>
      </c>
      <c r="K8" s="21">
        <f t="shared" si="1"/>
        <v>0.9184142900785307</v>
      </c>
      <c r="L8" s="20">
        <f aca="true" t="shared" si="2" ref="L8:L16">SUM(I8:K8)</f>
        <v>1.2575520692939421</v>
      </c>
    </row>
    <row r="9" spans="1:12" ht="15" customHeight="1">
      <c r="A9" s="2" t="s">
        <v>9</v>
      </c>
      <c r="B9" s="2" t="s">
        <v>10</v>
      </c>
      <c r="C9" s="2"/>
      <c r="D9" s="18">
        <f>SUM(JAN:DEC!D9)</f>
        <v>23941</v>
      </c>
      <c r="E9" s="18">
        <f>SUM(JAN:DEC!E9)</f>
        <v>7626</v>
      </c>
      <c r="F9" s="18">
        <f>SUM(JAN:DEC!F9)</f>
        <v>0</v>
      </c>
      <c r="G9" s="18">
        <f>SUM(JAN:DEC!G9)</f>
        <v>22723</v>
      </c>
      <c r="H9" s="18">
        <f t="shared" si="0"/>
        <v>30349</v>
      </c>
      <c r="I9" s="21">
        <f t="shared" si="1"/>
        <v>0.3185330604402489</v>
      </c>
      <c r="J9" s="21">
        <f t="shared" si="1"/>
        <v>0</v>
      </c>
      <c r="K9" s="21">
        <f t="shared" si="1"/>
        <v>0.9491249321248069</v>
      </c>
      <c r="L9" s="20">
        <f t="shared" si="2"/>
        <v>1.2676579925650557</v>
      </c>
    </row>
    <row r="10" spans="1:12" ht="15" customHeight="1">
      <c r="A10" s="2" t="s">
        <v>11</v>
      </c>
      <c r="B10" s="2" t="s">
        <v>12</v>
      </c>
      <c r="C10" s="2"/>
      <c r="D10" s="18">
        <f>SUM(JAN:DEC!D10)</f>
        <v>42373</v>
      </c>
      <c r="E10" s="18">
        <f>SUM(JAN:DEC!E10)</f>
        <v>9733</v>
      </c>
      <c r="F10" s="18">
        <f>SUM(JAN:DEC!F10)</f>
        <v>1</v>
      </c>
      <c r="G10" s="18">
        <f>SUM(JAN:DEC!G10)</f>
        <v>25547</v>
      </c>
      <c r="H10" s="18">
        <f t="shared" si="0"/>
        <v>35281</v>
      </c>
      <c r="I10" s="21">
        <f t="shared" si="1"/>
        <v>0.22969815684516084</v>
      </c>
      <c r="J10" s="21">
        <f t="shared" si="1"/>
        <v>2.3599933920185024E-05</v>
      </c>
      <c r="K10" s="21">
        <f t="shared" si="1"/>
        <v>0.6029075118589668</v>
      </c>
      <c r="L10" s="20">
        <f t="shared" si="2"/>
        <v>0.8326292686380479</v>
      </c>
    </row>
    <row r="11" spans="1:12" ht="15" customHeight="1">
      <c r="A11" s="2" t="s">
        <v>13</v>
      </c>
      <c r="B11" s="2" t="s">
        <v>14</v>
      </c>
      <c r="C11" s="2"/>
      <c r="D11" s="18">
        <f>SUM(JAN:DEC!D11)</f>
        <v>18581</v>
      </c>
      <c r="E11" s="18">
        <f>SUM(JAN:DEC!E11)</f>
        <v>5968</v>
      </c>
      <c r="F11" s="18">
        <f>SUM(JAN:DEC!F11)</f>
        <v>0</v>
      </c>
      <c r="G11" s="18">
        <f>SUM(JAN:DEC!G11)</f>
        <v>16219</v>
      </c>
      <c r="H11" s="18">
        <f t="shared" si="0"/>
        <v>22187</v>
      </c>
      <c r="I11" s="21">
        <f t="shared" si="1"/>
        <v>0.321188310639901</v>
      </c>
      <c r="J11" s="21">
        <f t="shared" si="1"/>
        <v>0</v>
      </c>
      <c r="K11" s="21">
        <f t="shared" si="1"/>
        <v>0.8728808998439266</v>
      </c>
      <c r="L11" s="20">
        <f t="shared" si="2"/>
        <v>1.1940692104838275</v>
      </c>
    </row>
    <row r="12" spans="1:12" ht="15" customHeight="1">
      <c r="A12" s="2" t="s">
        <v>15</v>
      </c>
      <c r="B12" s="2" t="s">
        <v>16</v>
      </c>
      <c r="C12" s="2"/>
      <c r="D12" s="18">
        <f>SUM(JAN:DEC!D12)</f>
        <v>5720</v>
      </c>
      <c r="E12" s="18">
        <f>SUM(JAN:DEC!E12)</f>
        <v>2163</v>
      </c>
      <c r="F12" s="18">
        <f>SUM(JAN:DEC!F12)</f>
        <v>0</v>
      </c>
      <c r="G12" s="18">
        <f>SUM(JAN:DEC!G12)</f>
        <v>5355</v>
      </c>
      <c r="H12" s="18">
        <f t="shared" si="0"/>
        <v>7518</v>
      </c>
      <c r="I12" s="21">
        <f t="shared" si="1"/>
        <v>0.37814685314685315</v>
      </c>
      <c r="J12" s="21">
        <f t="shared" si="1"/>
        <v>0</v>
      </c>
      <c r="K12" s="21">
        <f t="shared" si="1"/>
        <v>0.9361888111888111</v>
      </c>
      <c r="L12" s="20">
        <f t="shared" si="2"/>
        <v>1.3143356643356643</v>
      </c>
    </row>
    <row r="13" spans="1:12" ht="15" customHeight="1">
      <c r="A13" s="2" t="s">
        <v>17</v>
      </c>
      <c r="B13" s="2" t="s">
        <v>18</v>
      </c>
      <c r="C13" s="2"/>
      <c r="D13" s="18">
        <f>SUM(JAN:DEC!D13)</f>
        <v>3353</v>
      </c>
      <c r="E13" s="18">
        <f>SUM(JAN:DEC!E13)</f>
        <v>1008</v>
      </c>
      <c r="F13" s="18">
        <f>SUM(JAN:DEC!F13)</f>
        <v>0</v>
      </c>
      <c r="G13" s="18">
        <f>SUM(JAN:DEC!G13)</f>
        <v>2479</v>
      </c>
      <c r="H13" s="18">
        <f t="shared" si="0"/>
        <v>3487</v>
      </c>
      <c r="I13" s="21">
        <f t="shared" si="1"/>
        <v>0.30062630480167013</v>
      </c>
      <c r="J13" s="21">
        <f t="shared" si="1"/>
        <v>0</v>
      </c>
      <c r="K13" s="21">
        <f t="shared" si="1"/>
        <v>0.7393379063525202</v>
      </c>
      <c r="L13" s="20">
        <f t="shared" si="2"/>
        <v>1.0399642111541902</v>
      </c>
    </row>
    <row r="14" spans="1:12" ht="15" customHeight="1">
      <c r="A14" s="2" t="s">
        <v>19</v>
      </c>
      <c r="B14" s="2" t="s">
        <v>20</v>
      </c>
      <c r="C14" s="2"/>
      <c r="D14" s="18">
        <f>SUM(JAN:DEC!D14)</f>
        <v>19170</v>
      </c>
      <c r="E14" s="18">
        <f>SUM(JAN:DEC!E14)</f>
        <v>5282</v>
      </c>
      <c r="F14" s="18">
        <f>SUM(JAN:DEC!F14)</f>
        <v>0</v>
      </c>
      <c r="G14" s="18">
        <f>SUM(JAN:DEC!G14)</f>
        <v>14707</v>
      </c>
      <c r="H14" s="18">
        <f t="shared" si="0"/>
        <v>19989</v>
      </c>
      <c r="I14" s="21">
        <f t="shared" si="1"/>
        <v>0.27553468961919664</v>
      </c>
      <c r="J14" s="21">
        <f t="shared" si="1"/>
        <v>0</v>
      </c>
      <c r="K14" s="21">
        <f t="shared" si="1"/>
        <v>0.767188315075639</v>
      </c>
      <c r="L14" s="20">
        <f t="shared" si="2"/>
        <v>1.0427230046948357</v>
      </c>
    </row>
    <row r="15" spans="1:12" ht="15" customHeight="1">
      <c r="A15" s="2" t="s">
        <v>23</v>
      </c>
      <c r="B15" s="2" t="s">
        <v>24</v>
      </c>
      <c r="C15" s="2"/>
      <c r="D15" s="18">
        <f>SUM(JAN:DEC!D15)</f>
        <v>9024</v>
      </c>
      <c r="E15" s="18">
        <f>SUM(JAN:DEC!E15)</f>
        <v>2725</v>
      </c>
      <c r="F15" s="18">
        <f>SUM(JAN:DEC!F15)</f>
        <v>0</v>
      </c>
      <c r="G15" s="18">
        <f>SUM(JAN:DEC!G15)</f>
        <v>7254</v>
      </c>
      <c r="H15" s="18">
        <f t="shared" si="0"/>
        <v>9979</v>
      </c>
      <c r="I15" s="21">
        <f t="shared" si="1"/>
        <v>0.30197251773049644</v>
      </c>
      <c r="J15" s="21">
        <f t="shared" si="1"/>
        <v>0</v>
      </c>
      <c r="K15" s="21">
        <f t="shared" si="1"/>
        <v>0.8038563829787234</v>
      </c>
      <c r="L15" s="20">
        <f t="shared" si="2"/>
        <v>1.10582890070922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177837</v>
      </c>
      <c r="E16" s="13">
        <f>SUM(E7:E15)</f>
        <v>53387</v>
      </c>
      <c r="F16" s="13">
        <f>SUM(F7:F15)</f>
        <v>1</v>
      </c>
      <c r="G16" s="13">
        <f>SUM(G7:G15)</f>
        <v>145410</v>
      </c>
      <c r="H16" s="13">
        <f>SUM(H7:H15)</f>
        <v>198798</v>
      </c>
      <c r="I16" s="14">
        <f>IF($D16&gt;0,E16/$D16,0)</f>
        <v>0.3002018702519723</v>
      </c>
      <c r="J16" s="14">
        <f>IF($D16&gt;0,F16/$D16,0)</f>
        <v>5.6231267958861204E-06</v>
      </c>
      <c r="K16" s="14">
        <f>IF($D16&gt;0,G16/$D16,0)</f>
        <v>0.8176588673898008</v>
      </c>
      <c r="L16" s="15">
        <f t="shared" si="2"/>
        <v>1.117866360768569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f>SUM(JAN:DEC!D18)</f>
        <v>6364</v>
      </c>
      <c r="E18" s="18">
        <f>SUM(JAN:DEC!E18)</f>
        <v>3028</v>
      </c>
      <c r="F18" s="18">
        <f>SUM(JAN:DEC!F18)</f>
        <v>1</v>
      </c>
      <c r="G18" s="18">
        <f>SUM(JAN:DEC!G18)</f>
        <v>2077</v>
      </c>
      <c r="H18" s="18">
        <f>SUM(JAN:DEC!H18)</f>
        <v>5106</v>
      </c>
      <c r="I18" s="21">
        <f aca="true" t="shared" si="3" ref="I18:K25">IF($D18&gt;0,E18/$D18,0)</f>
        <v>0.47580138277812695</v>
      </c>
      <c r="J18" s="21">
        <f t="shared" si="3"/>
        <v>0.00015713387806411063</v>
      </c>
      <c r="K18" s="21">
        <f t="shared" si="3"/>
        <v>0.3263670647391578</v>
      </c>
      <c r="L18" s="20">
        <f aca="true" t="shared" si="4" ref="L18:L24">SUM(I18:K18)</f>
        <v>0.8023255813953488</v>
      </c>
    </row>
    <row r="19" spans="1:12" ht="15" customHeight="1">
      <c r="A19" s="2" t="s">
        <v>25</v>
      </c>
      <c r="B19" s="2" t="s">
        <v>26</v>
      </c>
      <c r="C19" s="2"/>
      <c r="D19" s="18">
        <f>SUM(JAN:DEC!D19)</f>
        <v>85003</v>
      </c>
      <c r="E19" s="18">
        <f>SUM(JAN:DEC!E19)</f>
        <v>26996</v>
      </c>
      <c r="F19" s="18">
        <f>SUM(JAN:DEC!F19)</f>
        <v>1073</v>
      </c>
      <c r="G19" s="18">
        <f>SUM(JAN:DEC!G19)</f>
        <v>26949</v>
      </c>
      <c r="H19" s="18">
        <f>SUM(JAN:DEC!H19)</f>
        <v>55018</v>
      </c>
      <c r="I19" s="21">
        <f t="shared" si="3"/>
        <v>0.3175887909838476</v>
      </c>
      <c r="J19" s="21">
        <f t="shared" si="3"/>
        <v>0.012623083891156782</v>
      </c>
      <c r="K19" s="21">
        <f t="shared" si="3"/>
        <v>0.3170358693222592</v>
      </c>
      <c r="L19" s="20">
        <f t="shared" si="4"/>
        <v>0.6472477441972636</v>
      </c>
    </row>
    <row r="20" spans="1:12" ht="15" customHeight="1">
      <c r="A20" s="2" t="s">
        <v>27</v>
      </c>
      <c r="B20" s="2" t="s">
        <v>28</v>
      </c>
      <c r="C20" s="2"/>
      <c r="D20" s="18">
        <f>SUM(JAN:DEC!D20)</f>
        <v>33924</v>
      </c>
      <c r="E20" s="18">
        <f>SUM(JAN:DEC!E20)</f>
        <v>12742</v>
      </c>
      <c r="F20" s="18">
        <f>SUM(JAN:DEC!F20)</f>
        <v>136</v>
      </c>
      <c r="G20" s="18">
        <f>SUM(JAN:DEC!G20)</f>
        <v>8006</v>
      </c>
      <c r="H20" s="18">
        <f>SUM(JAN:DEC!H20)</f>
        <v>20884</v>
      </c>
      <c r="I20" s="21">
        <f t="shared" si="3"/>
        <v>0.3756042919467044</v>
      </c>
      <c r="J20" s="21">
        <f t="shared" si="3"/>
        <v>0.004008961207404787</v>
      </c>
      <c r="K20" s="21">
        <f t="shared" si="3"/>
        <v>0.23599811343002006</v>
      </c>
      <c r="L20" s="20">
        <f t="shared" si="4"/>
        <v>0.6156113665841293</v>
      </c>
    </row>
    <row r="21" spans="1:12" ht="15" customHeight="1">
      <c r="A21" s="2" t="s">
        <v>29</v>
      </c>
      <c r="B21" s="2" t="s">
        <v>30</v>
      </c>
      <c r="C21" s="2"/>
      <c r="D21" s="18">
        <f>SUM(JAN:DEC!D21)</f>
        <v>45</v>
      </c>
      <c r="E21" s="18">
        <f>SUM(JAN:DEC!E21)</f>
        <v>19</v>
      </c>
      <c r="F21" s="18">
        <f>SUM(JAN:DEC!F21)</f>
        <v>0</v>
      </c>
      <c r="G21" s="18">
        <f>SUM(JAN:DEC!G21)</f>
        <v>13</v>
      </c>
      <c r="H21" s="18">
        <f>SUM(JAN:DEC!H21)</f>
        <v>32</v>
      </c>
      <c r="I21" s="21">
        <f t="shared" si="3"/>
        <v>0.4222222222222222</v>
      </c>
      <c r="J21" s="21">
        <f t="shared" si="3"/>
        <v>0</v>
      </c>
      <c r="K21" s="21">
        <f t="shared" si="3"/>
        <v>0.28888888888888886</v>
      </c>
      <c r="L21" s="20">
        <f t="shared" si="4"/>
        <v>0.711111111111111</v>
      </c>
    </row>
    <row r="22" spans="1:12" ht="15" customHeight="1">
      <c r="A22" s="2" t="s">
        <v>31</v>
      </c>
      <c r="B22" s="2" t="s">
        <v>32</v>
      </c>
      <c r="C22" s="2"/>
      <c r="D22" s="18">
        <f>SUM(JAN:DEC!D22)</f>
        <v>600</v>
      </c>
      <c r="E22" s="18">
        <f>SUM(JAN:DEC!E22)</f>
        <v>188</v>
      </c>
      <c r="F22" s="18">
        <f>SUM(JAN:DEC!F22)</f>
        <v>0</v>
      </c>
      <c r="G22" s="18">
        <f>SUM(JAN:DEC!G22)</f>
        <v>158</v>
      </c>
      <c r="H22" s="18">
        <f>SUM(JAN:DEC!H22)</f>
        <v>346</v>
      </c>
      <c r="I22" s="21">
        <f t="shared" si="3"/>
        <v>0.31333333333333335</v>
      </c>
      <c r="J22" s="21">
        <f t="shared" si="3"/>
        <v>0</v>
      </c>
      <c r="K22" s="21">
        <f t="shared" si="3"/>
        <v>0.2633333333333333</v>
      </c>
      <c r="L22" s="20">
        <f t="shared" si="4"/>
        <v>0.5766666666666667</v>
      </c>
    </row>
    <row r="23" spans="1:12" ht="15" customHeight="1">
      <c r="A23" s="2" t="s">
        <v>33</v>
      </c>
      <c r="B23" s="2" t="s">
        <v>34</v>
      </c>
      <c r="C23" s="2"/>
      <c r="D23" s="18">
        <f>SUM(JAN:DEC!D23)</f>
        <v>1989</v>
      </c>
      <c r="E23" s="18">
        <f>SUM(JAN:DEC!E23)</f>
        <v>372</v>
      </c>
      <c r="F23" s="18">
        <f>SUM(JAN:DEC!F23)</f>
        <v>0</v>
      </c>
      <c r="G23" s="18">
        <f>SUM(JAN:DEC!G23)</f>
        <v>512</v>
      </c>
      <c r="H23" s="18">
        <f>SUM(JAN:DEC!H23)</f>
        <v>884</v>
      </c>
      <c r="I23" s="21">
        <f t="shared" si="3"/>
        <v>0.1870286576168929</v>
      </c>
      <c r="J23" s="21">
        <f t="shared" si="3"/>
        <v>0</v>
      </c>
      <c r="K23" s="21">
        <f t="shared" si="3"/>
        <v>0.2574157868275515</v>
      </c>
      <c r="L23" s="20">
        <f t="shared" si="4"/>
        <v>0.4444444444444444</v>
      </c>
    </row>
    <row r="24" spans="1:12" ht="15" customHeight="1">
      <c r="A24" s="2" t="s">
        <v>35</v>
      </c>
      <c r="B24" s="2" t="s">
        <v>36</v>
      </c>
      <c r="C24" s="2"/>
      <c r="D24" s="18">
        <f>SUM(JAN:DEC!D24)</f>
        <v>36012</v>
      </c>
      <c r="E24" s="18">
        <f>SUM(JAN:DEC!E24)</f>
        <v>15138</v>
      </c>
      <c r="F24" s="18">
        <f>SUM(JAN:DEC!F24)</f>
        <v>1040</v>
      </c>
      <c r="G24" s="18">
        <f>SUM(JAN:DEC!G24)</f>
        <v>8082</v>
      </c>
      <c r="H24" s="18">
        <f>SUM(JAN:DEC!H24)</f>
        <v>24260</v>
      </c>
      <c r="I24" s="21">
        <f t="shared" si="3"/>
        <v>0.42035988003998664</v>
      </c>
      <c r="J24" s="21">
        <f t="shared" si="3"/>
        <v>0.0288792624680662</v>
      </c>
      <c r="K24" s="21">
        <f t="shared" si="3"/>
        <v>0.22442519160279906</v>
      </c>
      <c r="L24" s="20">
        <f t="shared" si="4"/>
        <v>0.6736643341108519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163937</v>
      </c>
      <c r="E25" s="22">
        <f>SUM(E18:E24)</f>
        <v>58483</v>
      </c>
      <c r="F25" s="22">
        <f>SUM(F18:F24)</f>
        <v>2250</v>
      </c>
      <c r="G25" s="22">
        <f>SUM(G18:G24)</f>
        <v>45797</v>
      </c>
      <c r="H25" s="22">
        <f>SUM(H18:H24)</f>
        <v>106530</v>
      </c>
      <c r="I25" s="23">
        <f>IF($D25&gt;0,E25/$D25,0)</f>
        <v>0.356740699171023</v>
      </c>
      <c r="J25" s="23">
        <f t="shared" si="3"/>
        <v>0.013724784520883023</v>
      </c>
      <c r="K25" s="23">
        <f t="shared" si="3"/>
        <v>0.2793573140901688</v>
      </c>
      <c r="L25" s="23">
        <f>IF(G25&gt;0,H25/$D25,0)</f>
        <v>0.6498227977820749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f>SUM(JAN:DEC!D27)</f>
        <v>32681</v>
      </c>
      <c r="E27" s="9">
        <f>SUM(JAN:DEC!E27)</f>
        <v>3583</v>
      </c>
      <c r="F27" s="9">
        <f>SUM(JAN:DEC!F27)</f>
        <v>12477</v>
      </c>
      <c r="G27" s="9">
        <f>SUM(JAN:DEC!G27)</f>
        <v>2783</v>
      </c>
      <c r="H27" s="9">
        <f>SUM(E27:G27)</f>
        <v>18843</v>
      </c>
      <c r="I27" s="25">
        <f>IF($D27&gt;0,E27/$D27,0)</f>
        <v>0.10963556806707261</v>
      </c>
      <c r="J27" s="25">
        <f>IF($D27&gt;0,F27/$D27,0)</f>
        <v>0.3817814632355191</v>
      </c>
      <c r="K27" s="25">
        <f>IF($D27&gt;0,G27/$D27,0)</f>
        <v>0.0851565129585998</v>
      </c>
      <c r="L27" s="25">
        <f>IF($D27&gt;0,H27/$D27,0)</f>
        <v>0.5765735442611916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374455</v>
      </c>
      <c r="E29" s="11">
        <f>E16+E25+E27</f>
        <v>115453</v>
      </c>
      <c r="F29" s="11">
        <f>F16+F25+F27</f>
        <v>14728</v>
      </c>
      <c r="G29" s="11">
        <f>G16+G25+G27</f>
        <v>193990</v>
      </c>
      <c r="H29" s="11">
        <f>SUM(E29:G29)</f>
        <v>324171</v>
      </c>
      <c r="I29" s="26">
        <f>IF($D29&gt;0,E29/$D29,0)</f>
        <v>0.30832276241470935</v>
      </c>
      <c r="J29" s="26">
        <f>IF($D29&gt;0,F29/$D29,0)</f>
        <v>0.0393318289247039</v>
      </c>
      <c r="K29" s="26">
        <f>IF($D29&gt;0,G29/$D29,0)</f>
        <v>0.5180595799228211</v>
      </c>
      <c r="L29" s="26">
        <f>IF($D29&gt;0,H29/$D29,0)</f>
        <v>0.8657141712622345</v>
      </c>
    </row>
    <row r="31" ht="12" customHeight="1"/>
    <row r="32" ht="12" customHeight="1"/>
  </sheetData>
  <sheetProtection/>
  <mergeCells count="7">
    <mergeCell ref="A29:C29"/>
    <mergeCell ref="A1:L1"/>
    <mergeCell ref="A2:L2"/>
    <mergeCell ref="A3:L3"/>
    <mergeCell ref="A4:L4"/>
    <mergeCell ref="B6:C6"/>
    <mergeCell ref="B7:C7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February "&amp;yr</f>
        <v>Document Source Statistics February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7</v>
      </c>
      <c r="E7" s="18">
        <v>0</v>
      </c>
      <c r="F7" s="18">
        <v>0</v>
      </c>
      <c r="G7" s="18">
        <v>6</v>
      </c>
      <c r="H7" s="18">
        <f>SUM(E7:G7)</f>
        <v>6</v>
      </c>
      <c r="I7" s="21">
        <f>IF($D7&gt;0,E7/$D7,0)</f>
        <v>0</v>
      </c>
      <c r="J7" s="21">
        <f>IF($D7&gt;0,F7/$D7,0)</f>
        <v>0</v>
      </c>
      <c r="K7" s="21">
        <f>IF($D7&gt;0,G7/$D7,0)</f>
        <v>0.8571428571428571</v>
      </c>
      <c r="L7" s="20">
        <f>SUM(I7:K7)</f>
        <v>0.8571428571428571</v>
      </c>
    </row>
    <row r="8" spans="1:12" ht="15" customHeight="1">
      <c r="A8" s="2" t="s">
        <v>7</v>
      </c>
      <c r="B8" s="2" t="s">
        <v>8</v>
      </c>
      <c r="C8" s="2"/>
      <c r="D8" s="18">
        <v>17013</v>
      </c>
      <c r="E8" s="18">
        <v>0</v>
      </c>
      <c r="F8" s="18">
        <v>0</v>
      </c>
      <c r="G8" s="18">
        <v>15617</v>
      </c>
      <c r="H8" s="18">
        <f aca="true" t="shared" si="0" ref="H8:H15">SUM(E8:G8)</f>
        <v>15617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0.9179451008052666</v>
      </c>
      <c r="L8" s="20">
        <f aca="true" t="shared" si="2" ref="L8:L24">SUM(I8:K8)</f>
        <v>0.9179451008052666</v>
      </c>
    </row>
    <row r="9" spans="1:12" ht="15" customHeight="1">
      <c r="A9" s="2" t="s">
        <v>9</v>
      </c>
      <c r="B9" s="2" t="s">
        <v>10</v>
      </c>
      <c r="C9" s="2"/>
      <c r="D9" s="18">
        <v>7320</v>
      </c>
      <c r="E9" s="18">
        <v>0</v>
      </c>
      <c r="F9" s="18">
        <v>0</v>
      </c>
      <c r="G9" s="18">
        <v>6980</v>
      </c>
      <c r="H9" s="18">
        <f t="shared" si="0"/>
        <v>6980</v>
      </c>
      <c r="I9" s="21">
        <f t="shared" si="1"/>
        <v>0</v>
      </c>
      <c r="J9" s="21">
        <f t="shared" si="1"/>
        <v>0</v>
      </c>
      <c r="K9" s="21">
        <f t="shared" si="1"/>
        <v>0.953551912568306</v>
      </c>
      <c r="L9" s="20">
        <f t="shared" si="2"/>
        <v>0.953551912568306</v>
      </c>
    </row>
    <row r="10" spans="1:12" ht="15" customHeight="1">
      <c r="A10" s="2" t="s">
        <v>11</v>
      </c>
      <c r="B10" s="2" t="s">
        <v>12</v>
      </c>
      <c r="C10" s="2"/>
      <c r="D10" s="18">
        <v>13119</v>
      </c>
      <c r="E10" s="18">
        <v>0</v>
      </c>
      <c r="F10" s="18">
        <v>0</v>
      </c>
      <c r="G10" s="18">
        <v>8014</v>
      </c>
      <c r="H10" s="18">
        <f t="shared" si="0"/>
        <v>8014</v>
      </c>
      <c r="I10" s="21">
        <f t="shared" si="1"/>
        <v>0</v>
      </c>
      <c r="J10" s="21">
        <f t="shared" si="1"/>
        <v>0</v>
      </c>
      <c r="K10" s="21">
        <f t="shared" si="1"/>
        <v>0.6108697309246132</v>
      </c>
      <c r="L10" s="20">
        <f t="shared" si="2"/>
        <v>0.6108697309246132</v>
      </c>
    </row>
    <row r="11" spans="1:12" ht="15" customHeight="1">
      <c r="A11" s="2" t="s">
        <v>13</v>
      </c>
      <c r="B11" s="2" t="s">
        <v>14</v>
      </c>
      <c r="C11" s="2"/>
      <c r="D11" s="18">
        <v>5854</v>
      </c>
      <c r="E11" s="18">
        <v>0</v>
      </c>
      <c r="F11" s="18">
        <v>0</v>
      </c>
      <c r="G11" s="18">
        <v>5097</v>
      </c>
      <c r="H11" s="18">
        <f t="shared" si="0"/>
        <v>5097</v>
      </c>
      <c r="I11" s="21">
        <f t="shared" si="1"/>
        <v>0</v>
      </c>
      <c r="J11" s="21">
        <f t="shared" si="1"/>
        <v>0</v>
      </c>
      <c r="K11" s="21">
        <f t="shared" si="1"/>
        <v>0.8706867099419201</v>
      </c>
      <c r="L11" s="20">
        <f t="shared" si="2"/>
        <v>0.8706867099419201</v>
      </c>
    </row>
    <row r="12" spans="1:12" ht="15" customHeight="1">
      <c r="A12" s="2" t="s">
        <v>15</v>
      </c>
      <c r="B12" s="2" t="s">
        <v>16</v>
      </c>
      <c r="C12" s="2"/>
      <c r="D12" s="18">
        <v>1666</v>
      </c>
      <c r="E12" s="18">
        <v>0</v>
      </c>
      <c r="F12" s="18">
        <v>0</v>
      </c>
      <c r="G12" s="18">
        <v>1582</v>
      </c>
      <c r="H12" s="18">
        <f t="shared" si="0"/>
        <v>1582</v>
      </c>
      <c r="I12" s="21">
        <f t="shared" si="1"/>
        <v>0</v>
      </c>
      <c r="J12" s="21">
        <f t="shared" si="1"/>
        <v>0</v>
      </c>
      <c r="K12" s="21">
        <f t="shared" si="1"/>
        <v>0.9495798319327731</v>
      </c>
      <c r="L12" s="20">
        <f t="shared" si="2"/>
        <v>0.9495798319327731</v>
      </c>
    </row>
    <row r="13" spans="1:12" ht="15" customHeight="1">
      <c r="A13" s="2" t="s">
        <v>17</v>
      </c>
      <c r="B13" s="2" t="s">
        <v>18</v>
      </c>
      <c r="C13" s="2"/>
      <c r="D13" s="18">
        <v>1014</v>
      </c>
      <c r="E13" s="18">
        <v>0</v>
      </c>
      <c r="F13" s="18">
        <v>0</v>
      </c>
      <c r="G13" s="18">
        <v>753</v>
      </c>
      <c r="H13" s="18">
        <f t="shared" si="0"/>
        <v>753</v>
      </c>
      <c r="I13" s="21">
        <f t="shared" si="1"/>
        <v>0</v>
      </c>
      <c r="J13" s="21">
        <f t="shared" si="1"/>
        <v>0</v>
      </c>
      <c r="K13" s="21">
        <f t="shared" si="1"/>
        <v>0.742603550295858</v>
      </c>
      <c r="L13" s="20">
        <f t="shared" si="2"/>
        <v>0.742603550295858</v>
      </c>
    </row>
    <row r="14" spans="1:12" ht="15" customHeight="1">
      <c r="A14" s="2" t="s">
        <v>19</v>
      </c>
      <c r="B14" s="2" t="s">
        <v>20</v>
      </c>
      <c r="C14" s="2"/>
      <c r="D14" s="18">
        <v>6002</v>
      </c>
      <c r="E14" s="18">
        <v>0</v>
      </c>
      <c r="F14" s="18">
        <v>0</v>
      </c>
      <c r="G14" s="18">
        <v>4576</v>
      </c>
      <c r="H14" s="18">
        <f t="shared" si="0"/>
        <v>4576</v>
      </c>
      <c r="I14" s="21">
        <f t="shared" si="1"/>
        <v>0</v>
      </c>
      <c r="J14" s="21">
        <f t="shared" si="1"/>
        <v>0</v>
      </c>
      <c r="K14" s="21">
        <f t="shared" si="1"/>
        <v>0.7624125291569477</v>
      </c>
      <c r="L14" s="20">
        <f t="shared" si="2"/>
        <v>0.7624125291569477</v>
      </c>
    </row>
    <row r="15" spans="1:12" ht="15" customHeight="1">
      <c r="A15" s="2" t="s">
        <v>23</v>
      </c>
      <c r="B15" s="2" t="s">
        <v>24</v>
      </c>
      <c r="C15" s="2"/>
      <c r="D15" s="18">
        <v>2646</v>
      </c>
      <c r="E15" s="18">
        <v>0</v>
      </c>
      <c r="F15" s="18">
        <v>0</v>
      </c>
      <c r="G15" s="18">
        <v>2105</v>
      </c>
      <c r="H15" s="18">
        <f t="shared" si="0"/>
        <v>2105</v>
      </c>
      <c r="I15" s="21">
        <f t="shared" si="1"/>
        <v>0</v>
      </c>
      <c r="J15" s="21">
        <f t="shared" si="1"/>
        <v>0</v>
      </c>
      <c r="K15" s="21">
        <f t="shared" si="1"/>
        <v>0.7955404383975813</v>
      </c>
      <c r="L15" s="20">
        <f t="shared" si="2"/>
        <v>0.7955404383975813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54641</v>
      </c>
      <c r="E16" s="13">
        <f>SUM(E7:E15)</f>
        <v>0</v>
      </c>
      <c r="F16" s="13">
        <f>SUM(F7:F15)</f>
        <v>0</v>
      </c>
      <c r="G16" s="13">
        <f>SUM(G7:G15)</f>
        <v>44730</v>
      </c>
      <c r="H16" s="13">
        <f>SUM(G16)</f>
        <v>44730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0.8186160575392105</v>
      </c>
      <c r="L16" s="15">
        <f t="shared" si="2"/>
        <v>0.8186160575392105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>
        <f>SUM(G17)</f>
        <v>0</v>
      </c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2081</v>
      </c>
      <c r="E18" s="18">
        <v>1105</v>
      </c>
      <c r="F18" s="18">
        <v>0</v>
      </c>
      <c r="G18" s="18">
        <v>692</v>
      </c>
      <c r="H18" s="18">
        <f aca="true" t="shared" si="3" ref="H18:H24">SUM(E18:G18)</f>
        <v>1797</v>
      </c>
      <c r="I18" s="21">
        <f aca="true" t="shared" si="4" ref="I18:K25">IF($D18&gt;0,E18/$D18,0)</f>
        <v>0.5309947140797694</v>
      </c>
      <c r="J18" s="21">
        <f t="shared" si="4"/>
        <v>0</v>
      </c>
      <c r="K18" s="21">
        <f t="shared" si="4"/>
        <v>0.3325324363286881</v>
      </c>
      <c r="L18" s="20">
        <f t="shared" si="2"/>
        <v>0.8635271504084575</v>
      </c>
    </row>
    <row r="19" spans="1:12" ht="15" customHeight="1">
      <c r="A19" s="2" t="s">
        <v>25</v>
      </c>
      <c r="B19" s="2" t="s">
        <v>26</v>
      </c>
      <c r="C19" s="2"/>
      <c r="D19" s="18">
        <v>27359</v>
      </c>
      <c r="E19" s="18">
        <v>8696</v>
      </c>
      <c r="F19" s="18">
        <v>328</v>
      </c>
      <c r="G19" s="18">
        <v>8477</v>
      </c>
      <c r="H19" s="18">
        <f t="shared" si="3"/>
        <v>17501</v>
      </c>
      <c r="I19" s="21">
        <f t="shared" si="4"/>
        <v>0.3178478745568186</v>
      </c>
      <c r="J19" s="21">
        <f t="shared" si="4"/>
        <v>0.011988742278592054</v>
      </c>
      <c r="K19" s="21">
        <f t="shared" si="4"/>
        <v>0.30984319602324645</v>
      </c>
      <c r="L19" s="20">
        <f t="shared" si="2"/>
        <v>0.6396798128586572</v>
      </c>
    </row>
    <row r="20" spans="1:12" ht="15" customHeight="1">
      <c r="A20" s="2" t="s">
        <v>27</v>
      </c>
      <c r="B20" s="2" t="s">
        <v>28</v>
      </c>
      <c r="C20" s="2"/>
      <c r="D20" s="18">
        <v>10947</v>
      </c>
      <c r="E20" s="18">
        <v>4778</v>
      </c>
      <c r="F20" s="18">
        <v>45</v>
      </c>
      <c r="G20" s="18">
        <v>2460</v>
      </c>
      <c r="H20" s="18">
        <f t="shared" si="3"/>
        <v>7283</v>
      </c>
      <c r="I20" s="21">
        <f t="shared" si="4"/>
        <v>0.4364666118571298</v>
      </c>
      <c r="J20" s="21">
        <f t="shared" si="4"/>
        <v>0.004110715264456015</v>
      </c>
      <c r="K20" s="21">
        <f t="shared" si="4"/>
        <v>0.2247191011235955</v>
      </c>
      <c r="L20" s="20">
        <f t="shared" si="2"/>
        <v>0.6652964282451813</v>
      </c>
    </row>
    <row r="21" spans="1:12" ht="15" customHeight="1">
      <c r="A21" s="2" t="s">
        <v>29</v>
      </c>
      <c r="B21" s="2" t="s">
        <v>30</v>
      </c>
      <c r="C21" s="2"/>
      <c r="D21" s="18">
        <v>6</v>
      </c>
      <c r="E21" s="18">
        <v>5</v>
      </c>
      <c r="F21" s="18">
        <v>0</v>
      </c>
      <c r="G21" s="18">
        <v>0</v>
      </c>
      <c r="H21" s="18">
        <f t="shared" si="3"/>
        <v>5</v>
      </c>
      <c r="I21" s="21">
        <f t="shared" si="4"/>
        <v>0.8333333333333334</v>
      </c>
      <c r="J21" s="21">
        <f t="shared" si="4"/>
        <v>0</v>
      </c>
      <c r="K21" s="21">
        <f t="shared" si="4"/>
        <v>0</v>
      </c>
      <c r="L21" s="20">
        <f t="shared" si="2"/>
        <v>0.8333333333333334</v>
      </c>
    </row>
    <row r="22" spans="1:12" ht="15" customHeight="1">
      <c r="A22" s="2" t="s">
        <v>31</v>
      </c>
      <c r="B22" s="2" t="s">
        <v>32</v>
      </c>
      <c r="C22" s="2"/>
      <c r="D22" s="18">
        <v>270</v>
      </c>
      <c r="E22" s="18">
        <v>74</v>
      </c>
      <c r="F22" s="18">
        <v>0</v>
      </c>
      <c r="G22" s="18">
        <v>80</v>
      </c>
      <c r="H22" s="18">
        <f t="shared" si="3"/>
        <v>154</v>
      </c>
      <c r="I22" s="21">
        <f t="shared" si="4"/>
        <v>0.2740740740740741</v>
      </c>
      <c r="J22" s="21">
        <f t="shared" si="4"/>
        <v>0</v>
      </c>
      <c r="K22" s="21">
        <f t="shared" si="4"/>
        <v>0.2962962962962963</v>
      </c>
      <c r="L22" s="20">
        <f t="shared" si="2"/>
        <v>0.5703703703703704</v>
      </c>
    </row>
    <row r="23" spans="1:12" ht="15" customHeight="1">
      <c r="A23" s="2" t="s">
        <v>33</v>
      </c>
      <c r="B23" s="2" t="s">
        <v>34</v>
      </c>
      <c r="C23" s="2"/>
      <c r="D23" s="18">
        <v>676</v>
      </c>
      <c r="E23" s="18">
        <v>42</v>
      </c>
      <c r="F23" s="18">
        <v>0</v>
      </c>
      <c r="G23" s="18">
        <v>202</v>
      </c>
      <c r="H23" s="18">
        <f t="shared" si="3"/>
        <v>244</v>
      </c>
      <c r="I23" s="21">
        <f t="shared" si="4"/>
        <v>0.0621301775147929</v>
      </c>
      <c r="J23" s="21">
        <f t="shared" si="4"/>
        <v>0</v>
      </c>
      <c r="K23" s="21">
        <f t="shared" si="4"/>
        <v>0.2988165680473373</v>
      </c>
      <c r="L23" s="20">
        <f t="shared" si="2"/>
        <v>0.3609467455621302</v>
      </c>
    </row>
    <row r="24" spans="1:12" ht="15" customHeight="1">
      <c r="A24" s="2" t="s">
        <v>35</v>
      </c>
      <c r="B24" s="2" t="s">
        <v>36</v>
      </c>
      <c r="C24" s="2"/>
      <c r="D24" s="18">
        <v>11512</v>
      </c>
      <c r="E24" s="18">
        <v>6024</v>
      </c>
      <c r="F24" s="18">
        <v>342</v>
      </c>
      <c r="G24" s="18">
        <v>2573</v>
      </c>
      <c r="H24" s="18">
        <f t="shared" si="3"/>
        <v>8939</v>
      </c>
      <c r="I24" s="21">
        <f t="shared" si="4"/>
        <v>0.5232800555941626</v>
      </c>
      <c r="J24" s="21">
        <f t="shared" si="4"/>
        <v>0.02970813064628214</v>
      </c>
      <c r="K24" s="21">
        <f t="shared" si="4"/>
        <v>0.22350590687977762</v>
      </c>
      <c r="L24" s="20">
        <f t="shared" si="2"/>
        <v>0.7764940931202224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52851</v>
      </c>
      <c r="E25" s="22">
        <f>SUM(E18:E24)</f>
        <v>20724</v>
      </c>
      <c r="F25" s="22">
        <f>SUM(F18:F24)</f>
        <v>715</v>
      </c>
      <c r="G25" s="22">
        <f>SUM(G18:G24)</f>
        <v>14484</v>
      </c>
      <c r="H25" s="22">
        <f>SUM(E25:G25)</f>
        <v>35923</v>
      </c>
      <c r="I25" s="23">
        <f>IF($D25&gt;0,E25/$D25,0)</f>
        <v>0.3921212465232446</v>
      </c>
      <c r="J25" s="23">
        <f t="shared" si="4"/>
        <v>0.01352859926964485</v>
      </c>
      <c r="K25" s="23">
        <f t="shared" si="4"/>
        <v>0.27405347107907135</v>
      </c>
      <c r="L25" s="23">
        <f>IF(G25&gt;0,H25/$D25,0)</f>
        <v>0.6797033168719608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10168</v>
      </c>
      <c r="E27" s="9">
        <v>1252</v>
      </c>
      <c r="F27" s="9">
        <v>4082</v>
      </c>
      <c r="G27" s="9">
        <v>789</v>
      </c>
      <c r="H27" s="18">
        <f>SUM(E27:G27)</f>
        <v>6123</v>
      </c>
      <c r="I27" s="25">
        <f>IF($D27&gt;0,E27/$D27,0)</f>
        <v>0.12313139260424863</v>
      </c>
      <c r="J27" s="25">
        <f>IF($D27&gt;0,F27/$D27,0)</f>
        <v>0.4014555468135326</v>
      </c>
      <c r="K27" s="25">
        <f>IF($D27&gt;0,G27/$D27,0)</f>
        <v>0.0775963808025177</v>
      </c>
      <c r="L27" s="25">
        <f>IF($D27&gt;0,H27/$D27,0)</f>
        <v>0.602183320220299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117660</v>
      </c>
      <c r="E29" s="11">
        <f>E16+E25+E27</f>
        <v>21976</v>
      </c>
      <c r="F29" s="11">
        <f>F16+F25+F27</f>
        <v>4797</v>
      </c>
      <c r="G29" s="11">
        <f>G16+G25+G27</f>
        <v>60003</v>
      </c>
      <c r="H29" s="11">
        <f>SUM(E29:G29)</f>
        <v>86776</v>
      </c>
      <c r="I29" s="26">
        <f>IF($D29&gt;0,E29/$D29,0)</f>
        <v>0.186775454699983</v>
      </c>
      <c r="J29" s="26">
        <f>IF($D29&gt;0,F29/$D29,0)</f>
        <v>0.04077001529831718</v>
      </c>
      <c r="K29" s="26">
        <f>IF($D29&gt;0,G29/$D29,0)</f>
        <v>0.5099694033656298</v>
      </c>
      <c r="L29" s="26">
        <f>IF($D29&gt;0,H29/$D29,0)</f>
        <v>0.73751487336393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29:C29"/>
    <mergeCell ref="A1:L1"/>
    <mergeCell ref="A2:L2"/>
    <mergeCell ref="A3:L3"/>
    <mergeCell ref="A4:L4"/>
    <mergeCell ref="B6:C6"/>
    <mergeCell ref="B7:C7"/>
  </mergeCells>
  <printOptions/>
  <pageMargins left="0.25" right="0.25" top="0.5" bottom="0.5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March "&amp;yr</f>
        <v>Document Source Statistics March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14</v>
      </c>
      <c r="E7" s="18">
        <v>10</v>
      </c>
      <c r="F7" s="18">
        <v>0</v>
      </c>
      <c r="G7" s="18">
        <v>10</v>
      </c>
      <c r="H7" s="18">
        <f>SUM(E7:G7)</f>
        <v>20</v>
      </c>
      <c r="I7" s="21">
        <f>IF($D7&gt;0,E7/$D7,0)</f>
        <v>0.7142857142857143</v>
      </c>
      <c r="J7" s="21">
        <f>IF($D7&gt;0,F7/$D7,0)</f>
        <v>0</v>
      </c>
      <c r="K7" s="21">
        <f>IF($D7&gt;0,G7/$D7,0)</f>
        <v>0.7142857142857143</v>
      </c>
      <c r="L7" s="20">
        <f>SUM(I7:K7)</f>
        <v>1.4285714285714286</v>
      </c>
    </row>
    <row r="8" spans="1:12" ht="15" customHeight="1">
      <c r="A8" s="2" t="s">
        <v>7</v>
      </c>
      <c r="B8" s="2" t="s">
        <v>8</v>
      </c>
      <c r="C8" s="2"/>
      <c r="D8" s="18">
        <v>20770</v>
      </c>
      <c r="E8" s="18">
        <v>18872</v>
      </c>
      <c r="F8" s="18">
        <v>0</v>
      </c>
      <c r="G8" s="18">
        <v>18872</v>
      </c>
      <c r="H8" s="18">
        <f aca="true" t="shared" si="0" ref="H8:H15">SUM(E8:G8)</f>
        <v>37744</v>
      </c>
      <c r="I8" s="21">
        <f aca="true" t="shared" si="1" ref="I8:K15">IF($D8&gt;0,E8/$D8,0)</f>
        <v>0.9086181993259509</v>
      </c>
      <c r="J8" s="21">
        <f t="shared" si="1"/>
        <v>0</v>
      </c>
      <c r="K8" s="21">
        <f t="shared" si="1"/>
        <v>0.9086181993259509</v>
      </c>
      <c r="L8" s="20">
        <f aca="true" t="shared" si="2" ref="L8:L24">SUM(I8:K8)</f>
        <v>1.8172363986519018</v>
      </c>
    </row>
    <row r="9" spans="1:12" ht="15" customHeight="1">
      <c r="A9" s="2" t="s">
        <v>9</v>
      </c>
      <c r="B9" s="2" t="s">
        <v>10</v>
      </c>
      <c r="C9" s="2"/>
      <c r="D9" s="18">
        <v>8061</v>
      </c>
      <c r="E9" s="18">
        <v>7626</v>
      </c>
      <c r="F9" s="18">
        <v>0</v>
      </c>
      <c r="G9" s="18">
        <v>7626</v>
      </c>
      <c r="H9" s="18">
        <f t="shared" si="0"/>
        <v>15252</v>
      </c>
      <c r="I9" s="21">
        <f t="shared" si="1"/>
        <v>0.9460364719017491</v>
      </c>
      <c r="J9" s="21">
        <f t="shared" si="1"/>
        <v>0</v>
      </c>
      <c r="K9" s="21">
        <f t="shared" si="1"/>
        <v>0.9460364719017491</v>
      </c>
      <c r="L9" s="20">
        <f t="shared" si="2"/>
        <v>1.8920729438034982</v>
      </c>
    </row>
    <row r="10" spans="1:12" ht="15" customHeight="1">
      <c r="A10" s="2" t="s">
        <v>11</v>
      </c>
      <c r="B10" s="2" t="s">
        <v>12</v>
      </c>
      <c r="C10" s="2"/>
      <c r="D10" s="18">
        <v>16188</v>
      </c>
      <c r="E10" s="18">
        <v>9733</v>
      </c>
      <c r="F10" s="18">
        <v>1</v>
      </c>
      <c r="G10" s="18">
        <v>9733</v>
      </c>
      <c r="H10" s="18">
        <f t="shared" si="0"/>
        <v>19467</v>
      </c>
      <c r="I10" s="21">
        <f t="shared" si="1"/>
        <v>0.6012478379046207</v>
      </c>
      <c r="J10" s="21">
        <f t="shared" si="1"/>
        <v>6.177415369409439E-05</v>
      </c>
      <c r="K10" s="21">
        <f t="shared" si="1"/>
        <v>0.6012478379046207</v>
      </c>
      <c r="L10" s="20">
        <f t="shared" si="2"/>
        <v>1.2025574499629355</v>
      </c>
    </row>
    <row r="11" spans="1:12" ht="15" customHeight="1">
      <c r="A11" s="2" t="s">
        <v>13</v>
      </c>
      <c r="B11" s="2" t="s">
        <v>14</v>
      </c>
      <c r="C11" s="2"/>
      <c r="D11" s="18">
        <v>6873</v>
      </c>
      <c r="E11" s="18">
        <v>5968</v>
      </c>
      <c r="F11" s="18">
        <v>0</v>
      </c>
      <c r="G11" s="18">
        <v>5968</v>
      </c>
      <c r="H11" s="18">
        <f t="shared" si="0"/>
        <v>11936</v>
      </c>
      <c r="I11" s="21">
        <f t="shared" si="1"/>
        <v>0.8683253310053833</v>
      </c>
      <c r="J11" s="21">
        <f t="shared" si="1"/>
        <v>0</v>
      </c>
      <c r="K11" s="21">
        <f t="shared" si="1"/>
        <v>0.8683253310053833</v>
      </c>
      <c r="L11" s="20">
        <f t="shared" si="2"/>
        <v>1.7366506620107667</v>
      </c>
    </row>
    <row r="12" spans="1:12" ht="15" customHeight="1">
      <c r="A12" s="2" t="s">
        <v>15</v>
      </c>
      <c r="B12" s="2" t="s">
        <v>16</v>
      </c>
      <c r="C12" s="2"/>
      <c r="D12" s="18">
        <v>2259</v>
      </c>
      <c r="E12" s="18">
        <v>2163</v>
      </c>
      <c r="F12" s="18">
        <v>0</v>
      </c>
      <c r="G12" s="18">
        <v>2163</v>
      </c>
      <c r="H12" s="18">
        <f t="shared" si="0"/>
        <v>4326</v>
      </c>
      <c r="I12" s="21">
        <f t="shared" si="1"/>
        <v>0.9575033200531209</v>
      </c>
      <c r="J12" s="21">
        <f t="shared" si="1"/>
        <v>0</v>
      </c>
      <c r="K12" s="21">
        <f t="shared" si="1"/>
        <v>0.9575033200531209</v>
      </c>
      <c r="L12" s="20">
        <f t="shared" si="2"/>
        <v>1.9150066401062418</v>
      </c>
    </row>
    <row r="13" spans="1:12" ht="15" customHeight="1">
      <c r="A13" s="2" t="s">
        <v>17</v>
      </c>
      <c r="B13" s="2" t="s">
        <v>18</v>
      </c>
      <c r="C13" s="2"/>
      <c r="D13" s="18">
        <v>1376</v>
      </c>
      <c r="E13" s="18">
        <v>1008</v>
      </c>
      <c r="F13" s="18">
        <v>0</v>
      </c>
      <c r="G13" s="18">
        <v>1008</v>
      </c>
      <c r="H13" s="18">
        <f t="shared" si="0"/>
        <v>2016</v>
      </c>
      <c r="I13" s="21">
        <f t="shared" si="1"/>
        <v>0.7325581395348837</v>
      </c>
      <c r="J13" s="21">
        <f t="shared" si="1"/>
        <v>0</v>
      </c>
      <c r="K13" s="21">
        <f t="shared" si="1"/>
        <v>0.7325581395348837</v>
      </c>
      <c r="L13" s="20">
        <f t="shared" si="2"/>
        <v>1.4651162790697674</v>
      </c>
    </row>
    <row r="14" spans="1:12" ht="15" customHeight="1">
      <c r="A14" s="2" t="s">
        <v>19</v>
      </c>
      <c r="B14" s="2" t="s">
        <v>20</v>
      </c>
      <c r="C14" s="2"/>
      <c r="D14" s="18">
        <v>6856</v>
      </c>
      <c r="E14" s="18">
        <v>5282</v>
      </c>
      <c r="F14" s="18">
        <v>0</v>
      </c>
      <c r="G14" s="18">
        <v>5282</v>
      </c>
      <c r="H14" s="18">
        <f t="shared" si="0"/>
        <v>10564</v>
      </c>
      <c r="I14" s="21">
        <f t="shared" si="1"/>
        <v>0.7704200700116686</v>
      </c>
      <c r="J14" s="21">
        <f t="shared" si="1"/>
        <v>0</v>
      </c>
      <c r="K14" s="21">
        <f t="shared" si="1"/>
        <v>0.7704200700116686</v>
      </c>
      <c r="L14" s="20">
        <f t="shared" si="2"/>
        <v>1.5408401400233371</v>
      </c>
    </row>
    <row r="15" spans="1:12" ht="15" customHeight="1">
      <c r="A15" s="2" t="s">
        <v>23</v>
      </c>
      <c r="B15" s="2" t="s">
        <v>24</v>
      </c>
      <c r="C15" s="2"/>
      <c r="D15" s="18">
        <v>3372</v>
      </c>
      <c r="E15" s="18">
        <v>2725</v>
      </c>
      <c r="F15" s="18">
        <v>0</v>
      </c>
      <c r="G15" s="18">
        <v>2725</v>
      </c>
      <c r="H15" s="18">
        <f t="shared" si="0"/>
        <v>5450</v>
      </c>
      <c r="I15" s="21">
        <f t="shared" si="1"/>
        <v>0.8081257413997628</v>
      </c>
      <c r="J15" s="21">
        <f t="shared" si="1"/>
        <v>0</v>
      </c>
      <c r="K15" s="21">
        <f t="shared" si="1"/>
        <v>0.8081257413997628</v>
      </c>
      <c r="L15" s="20">
        <f t="shared" si="2"/>
        <v>1.6162514827995256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65769</v>
      </c>
      <c r="E16" s="13">
        <f>SUM(E7:E15)</f>
        <v>53387</v>
      </c>
      <c r="F16" s="13">
        <f>SUM(F7:F15)</f>
        <v>1</v>
      </c>
      <c r="G16" s="13">
        <f>SUM(G7:G15)</f>
        <v>53387</v>
      </c>
      <c r="H16" s="13">
        <f>SUM(G16)</f>
        <v>53387</v>
      </c>
      <c r="I16" s="14">
        <f>IF($D16&gt;0,E16/$D16,0)</f>
        <v>0.8117350119357144</v>
      </c>
      <c r="J16" s="14">
        <f>IF($D16&gt;0,F16/$D16,0)</f>
        <v>1.5204731712508933E-05</v>
      </c>
      <c r="K16" s="14">
        <f>IF($D16&gt;0,G16/$D16,0)</f>
        <v>0.8117350119357144</v>
      </c>
      <c r="L16" s="15">
        <f t="shared" si="2"/>
        <v>1.6234852286031414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2218</v>
      </c>
      <c r="E18" s="18">
        <v>745</v>
      </c>
      <c r="F18" s="18">
        <v>0</v>
      </c>
      <c r="G18" s="18">
        <v>745</v>
      </c>
      <c r="H18" s="18">
        <f aca="true" t="shared" si="3" ref="H18:H24">SUM(E18:G18)</f>
        <v>1490</v>
      </c>
      <c r="I18" s="21">
        <f aca="true" t="shared" si="4" ref="I18:K25">IF($D18&gt;0,E18/$D18,0)</f>
        <v>0.3358881875563571</v>
      </c>
      <c r="J18" s="21">
        <f t="shared" si="4"/>
        <v>0</v>
      </c>
      <c r="K18" s="21">
        <f t="shared" si="4"/>
        <v>0.3358881875563571</v>
      </c>
      <c r="L18" s="20">
        <f t="shared" si="2"/>
        <v>0.6717763751127142</v>
      </c>
    </row>
    <row r="19" spans="1:12" ht="15" customHeight="1">
      <c r="A19" s="2" t="s">
        <v>25</v>
      </c>
      <c r="B19" s="2" t="s">
        <v>26</v>
      </c>
      <c r="C19" s="2"/>
      <c r="D19" s="18">
        <v>29472</v>
      </c>
      <c r="E19" s="18">
        <v>9439</v>
      </c>
      <c r="F19" s="18">
        <v>399</v>
      </c>
      <c r="G19" s="18">
        <v>9439</v>
      </c>
      <c r="H19" s="18">
        <f t="shared" si="3"/>
        <v>19277</v>
      </c>
      <c r="I19" s="21">
        <f t="shared" si="4"/>
        <v>0.3202700868621064</v>
      </c>
      <c r="J19" s="21">
        <f t="shared" si="4"/>
        <v>0.01353827361563518</v>
      </c>
      <c r="K19" s="21">
        <f t="shared" si="4"/>
        <v>0.3202700868621064</v>
      </c>
      <c r="L19" s="20">
        <f t="shared" si="2"/>
        <v>0.654078447339848</v>
      </c>
    </row>
    <row r="20" spans="1:12" ht="15" customHeight="1">
      <c r="A20" s="2" t="s">
        <v>27</v>
      </c>
      <c r="B20" s="2" t="s">
        <v>28</v>
      </c>
      <c r="C20" s="2"/>
      <c r="D20" s="18">
        <v>11875</v>
      </c>
      <c r="E20" s="18">
        <v>2810</v>
      </c>
      <c r="F20" s="18">
        <v>69</v>
      </c>
      <c r="G20" s="18">
        <v>2810</v>
      </c>
      <c r="H20" s="18">
        <f t="shared" si="3"/>
        <v>5689</v>
      </c>
      <c r="I20" s="21">
        <f t="shared" si="4"/>
        <v>0.23663157894736842</v>
      </c>
      <c r="J20" s="21">
        <f t="shared" si="4"/>
        <v>0.0058105263157894734</v>
      </c>
      <c r="K20" s="21">
        <f t="shared" si="4"/>
        <v>0.23663157894736842</v>
      </c>
      <c r="L20" s="20">
        <f t="shared" si="2"/>
        <v>0.4790736842105263</v>
      </c>
    </row>
    <row r="21" spans="1:12" ht="15" customHeight="1">
      <c r="A21" s="2" t="s">
        <v>29</v>
      </c>
      <c r="B21" s="2" t="s">
        <v>30</v>
      </c>
      <c r="C21" s="2"/>
      <c r="D21" s="18">
        <v>27</v>
      </c>
      <c r="E21" s="18">
        <v>9</v>
      </c>
      <c r="F21" s="18">
        <v>0</v>
      </c>
      <c r="G21" s="18">
        <v>9</v>
      </c>
      <c r="H21" s="18">
        <f t="shared" si="3"/>
        <v>18</v>
      </c>
      <c r="I21" s="21">
        <f t="shared" si="4"/>
        <v>0.3333333333333333</v>
      </c>
      <c r="J21" s="21">
        <f t="shared" si="4"/>
        <v>0</v>
      </c>
      <c r="K21" s="21">
        <f t="shared" si="4"/>
        <v>0.3333333333333333</v>
      </c>
      <c r="L21" s="20">
        <f t="shared" si="2"/>
        <v>0.6666666666666666</v>
      </c>
    </row>
    <row r="22" spans="1:12" ht="15" customHeight="1">
      <c r="A22" s="2" t="s">
        <v>31</v>
      </c>
      <c r="B22" s="2" t="s">
        <v>32</v>
      </c>
      <c r="C22" s="2"/>
      <c r="D22" s="18">
        <v>183</v>
      </c>
      <c r="E22" s="18">
        <v>39</v>
      </c>
      <c r="F22" s="18">
        <v>0</v>
      </c>
      <c r="G22" s="18">
        <v>39</v>
      </c>
      <c r="H22" s="18">
        <f t="shared" si="3"/>
        <v>78</v>
      </c>
      <c r="I22" s="21">
        <f t="shared" si="4"/>
        <v>0.21311475409836064</v>
      </c>
      <c r="J22" s="21">
        <f t="shared" si="4"/>
        <v>0</v>
      </c>
      <c r="K22" s="21">
        <f t="shared" si="4"/>
        <v>0.21311475409836064</v>
      </c>
      <c r="L22" s="20">
        <f t="shared" si="2"/>
        <v>0.4262295081967213</v>
      </c>
    </row>
    <row r="23" spans="1:12" ht="15" customHeight="1">
      <c r="A23" s="2" t="s">
        <v>33</v>
      </c>
      <c r="B23" s="2" t="s">
        <v>34</v>
      </c>
      <c r="C23" s="2"/>
      <c r="D23" s="18">
        <v>751</v>
      </c>
      <c r="E23" s="18">
        <v>291</v>
      </c>
      <c r="F23" s="18">
        <v>0</v>
      </c>
      <c r="G23" s="18">
        <v>291</v>
      </c>
      <c r="H23" s="18">
        <f t="shared" si="3"/>
        <v>582</v>
      </c>
      <c r="I23" s="21">
        <f t="shared" si="4"/>
        <v>0.38748335552596536</v>
      </c>
      <c r="J23" s="21">
        <f t="shared" si="4"/>
        <v>0</v>
      </c>
      <c r="K23" s="21">
        <f t="shared" si="4"/>
        <v>0.38748335552596536</v>
      </c>
      <c r="L23" s="20">
        <f t="shared" si="2"/>
        <v>0.7749667110519307</v>
      </c>
    </row>
    <row r="24" spans="1:12" ht="15" customHeight="1">
      <c r="A24" s="2" t="s">
        <v>35</v>
      </c>
      <c r="B24" s="2" t="s">
        <v>36</v>
      </c>
      <c r="C24" s="2"/>
      <c r="D24" s="18">
        <v>12789</v>
      </c>
      <c r="E24" s="18">
        <v>2933</v>
      </c>
      <c r="F24" s="18">
        <v>410</v>
      </c>
      <c r="G24" s="18">
        <v>2933</v>
      </c>
      <c r="H24" s="18">
        <f t="shared" si="3"/>
        <v>6276</v>
      </c>
      <c r="I24" s="21">
        <f t="shared" si="4"/>
        <v>0.22933771209633277</v>
      </c>
      <c r="J24" s="21">
        <f t="shared" si="4"/>
        <v>0.032058800531706934</v>
      </c>
      <c r="K24" s="21">
        <f t="shared" si="4"/>
        <v>0.22933771209633277</v>
      </c>
      <c r="L24" s="20">
        <f t="shared" si="2"/>
        <v>0.49073422472437245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57315</v>
      </c>
      <c r="E25" s="22">
        <f>SUM(E18:E24)</f>
        <v>16266</v>
      </c>
      <c r="F25" s="22">
        <f>SUM(F18:F24)</f>
        <v>878</v>
      </c>
      <c r="G25" s="22">
        <f>SUM(G18:G24)</f>
        <v>16266</v>
      </c>
      <c r="H25" s="22">
        <f>SUM(E25:G25)</f>
        <v>33410</v>
      </c>
      <c r="I25" s="23">
        <f>IF($D25&gt;0,E25/$D25,0)</f>
        <v>0.28380005234231875</v>
      </c>
      <c r="J25" s="23">
        <f t="shared" si="4"/>
        <v>0.015318851958475094</v>
      </c>
      <c r="K25" s="23">
        <f t="shared" si="4"/>
        <v>0.28380005234231875</v>
      </c>
      <c r="L25" s="23">
        <f>IF(G25&gt;0,H25/$D25,0)</f>
        <v>0.5829189566431127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11756</v>
      </c>
      <c r="E27" s="9">
        <v>1063</v>
      </c>
      <c r="F27" s="9">
        <v>4493</v>
      </c>
      <c r="G27" s="9">
        <v>1063</v>
      </c>
      <c r="H27" s="18">
        <f>SUM(E27:G27)</f>
        <v>6619</v>
      </c>
      <c r="I27" s="25">
        <f>IF($D27&gt;0,E27/$D27,0)</f>
        <v>0.09042191221503913</v>
      </c>
      <c r="J27" s="25">
        <f>IF($D27&gt;0,F27/$D27,0)</f>
        <v>0.3821878189860497</v>
      </c>
      <c r="K27" s="25">
        <f>IF($D27&gt;0,G27/$D27,0)</f>
        <v>0.09042191221503913</v>
      </c>
      <c r="L27" s="25">
        <f>IF($D27&gt;0,H27/$D27,0)</f>
        <v>0.5630316434161279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29" t="s">
        <v>49</v>
      </c>
      <c r="B29" s="30"/>
      <c r="C29" s="31"/>
      <c r="D29" s="11">
        <f>D16+D25+D27</f>
        <v>134840</v>
      </c>
      <c r="E29" s="11">
        <f>E16+E25+E27</f>
        <v>70716</v>
      </c>
      <c r="F29" s="11">
        <f>F16+F25+F27</f>
        <v>5372</v>
      </c>
      <c r="G29" s="11">
        <f>G16+G25+G27</f>
        <v>70716</v>
      </c>
      <c r="H29" s="11">
        <f>SUM(E29:G29)</f>
        <v>146804</v>
      </c>
      <c r="I29" s="26">
        <f>IF($D29&gt;0,E29/$D29,0)</f>
        <v>0.5244437852269356</v>
      </c>
      <c r="J29" s="26">
        <f>IF($D29&gt;0,F29/$D29,0)</f>
        <v>0.03983981014535746</v>
      </c>
      <c r="K29" s="26">
        <f>IF($D29&gt;0,G29/$D29,0)</f>
        <v>0.5244437852269356</v>
      </c>
      <c r="L29" s="26">
        <f>IF($D29&gt;0,H29/$D29,0)</f>
        <v>1.0887273805992288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6">
    <mergeCell ref="B7:C7"/>
    <mergeCell ref="A1:L1"/>
    <mergeCell ref="A2:L2"/>
    <mergeCell ref="A3:L3"/>
    <mergeCell ref="A4:L4"/>
    <mergeCell ref="B6:C6"/>
  </mergeCells>
  <printOptions/>
  <pageMargins left="0.25" right="0.2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April "&amp;yr</f>
        <v>Document Source Statistics April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1" bottom="0.5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May "&amp;yr</f>
        <v>Document Source Statistics May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1" bottom="1" header="0.5" footer="0.5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June "&amp;yr</f>
        <v>Document Source Statistics June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0.5" header="0.5" footer="0.5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July "&amp;yr</f>
        <v>Document Source Statistics July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 t="s">
        <v>51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1.25" header="0.5" footer="0.5"/>
  <pageSetup horizontalDpi="300" verticalDpi="3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August "&amp;yr</f>
        <v>Document Source Statistics August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 t="s">
        <v>51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/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1" bottom="1" header="0.5" footer="0.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September "&amp;yr</f>
        <v>Document Source Statistics September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 aca="true" t="shared" si="0" ref="I7:I16">IF($D7&gt;0,E7/$D7,0)</f>
        <v>0</v>
      </c>
      <c r="J7" s="21">
        <f aca="true" t="shared" si="1" ref="J7:J16">IF($D7&gt;0,F7/$D7,0)</f>
        <v>0</v>
      </c>
      <c r="K7" s="21">
        <f aca="true" t="shared" si="2" ref="K7:K16">IF($D7&gt;0,G7/$D7,0)</f>
        <v>0</v>
      </c>
      <c r="L7" s="20">
        <f aca="true" t="shared" si="3" ref="L7:L16"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4" ref="H8:H15">SUM(E8:G8)</f>
        <v>0</v>
      </c>
      <c r="I8" s="21">
        <f t="shared" si="0"/>
        <v>0</v>
      </c>
      <c r="J8" s="21">
        <f t="shared" si="1"/>
        <v>0</v>
      </c>
      <c r="K8" s="21">
        <f t="shared" si="2"/>
        <v>0</v>
      </c>
      <c r="L8" s="20">
        <f t="shared" si="3"/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4"/>
        <v>0</v>
      </c>
      <c r="I9" s="21">
        <f t="shared" si="0"/>
        <v>0</v>
      </c>
      <c r="J9" s="21">
        <f t="shared" si="1"/>
        <v>0</v>
      </c>
      <c r="K9" s="21">
        <f t="shared" si="2"/>
        <v>0</v>
      </c>
      <c r="L9" s="20">
        <f t="shared" si="3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4"/>
        <v>0</v>
      </c>
      <c r="I10" s="21">
        <f t="shared" si="0"/>
        <v>0</v>
      </c>
      <c r="J10" s="21">
        <f t="shared" si="1"/>
        <v>0</v>
      </c>
      <c r="K10" s="21">
        <f t="shared" si="2"/>
        <v>0</v>
      </c>
      <c r="L10" s="20">
        <f t="shared" si="3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4"/>
        <v>0</v>
      </c>
      <c r="I11" s="21">
        <f t="shared" si="0"/>
        <v>0</v>
      </c>
      <c r="J11" s="21">
        <f t="shared" si="1"/>
        <v>0</v>
      </c>
      <c r="K11" s="21">
        <f t="shared" si="2"/>
        <v>0</v>
      </c>
      <c r="L11" s="20">
        <f t="shared" si="3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4"/>
        <v>0</v>
      </c>
      <c r="I12" s="21">
        <f t="shared" si="0"/>
        <v>0</v>
      </c>
      <c r="J12" s="21">
        <f t="shared" si="1"/>
        <v>0</v>
      </c>
      <c r="K12" s="21">
        <f t="shared" si="2"/>
        <v>0</v>
      </c>
      <c r="L12" s="20">
        <f t="shared" si="3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4"/>
        <v>0</v>
      </c>
      <c r="I13" s="21">
        <f t="shared" si="0"/>
        <v>0</v>
      </c>
      <c r="J13" s="21">
        <f t="shared" si="1"/>
        <v>0</v>
      </c>
      <c r="K13" s="21">
        <f t="shared" si="2"/>
        <v>0</v>
      </c>
      <c r="L13" s="20">
        <f t="shared" si="3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4"/>
        <v>0</v>
      </c>
      <c r="I14" s="21">
        <f t="shared" si="0"/>
        <v>0</v>
      </c>
      <c r="J14" s="21">
        <f t="shared" si="1"/>
        <v>0</v>
      </c>
      <c r="K14" s="21">
        <f t="shared" si="2"/>
        <v>0</v>
      </c>
      <c r="L14" s="20">
        <f t="shared" si="3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4"/>
        <v>0</v>
      </c>
      <c r="I15" s="21">
        <f t="shared" si="0"/>
        <v>0</v>
      </c>
      <c r="J15" s="21">
        <f t="shared" si="1"/>
        <v>0</v>
      </c>
      <c r="K15" s="21">
        <f t="shared" si="2"/>
        <v>0</v>
      </c>
      <c r="L15" s="20">
        <f t="shared" si="3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 t="shared" si="0"/>
        <v>0</v>
      </c>
      <c r="J16" s="14">
        <f t="shared" si="1"/>
        <v>0</v>
      </c>
      <c r="K16" s="14">
        <f t="shared" si="2"/>
        <v>0</v>
      </c>
      <c r="L16" s="15">
        <f t="shared" si="3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5" ref="H18:H24">SUM(E18:G18)</f>
        <v>0</v>
      </c>
      <c r="I18" s="21">
        <f aca="true" t="shared" si="6" ref="I18:K25">IF($D18&gt;0,E18/$D18,0)</f>
        <v>0</v>
      </c>
      <c r="J18" s="21">
        <f t="shared" si="6"/>
        <v>0</v>
      </c>
      <c r="K18" s="21">
        <f t="shared" si="6"/>
        <v>0</v>
      </c>
      <c r="L18" s="20">
        <f aca="true" t="shared" si="7" ref="L18:L24">SUM(I18:K18)</f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5"/>
        <v>0</v>
      </c>
      <c r="I19" s="21">
        <f t="shared" si="6"/>
        <v>0</v>
      </c>
      <c r="J19" s="21">
        <f t="shared" si="6"/>
        <v>0</v>
      </c>
      <c r="K19" s="21">
        <f t="shared" si="6"/>
        <v>0</v>
      </c>
      <c r="L19" s="20">
        <f t="shared" si="7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5"/>
        <v>0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0">
        <f t="shared" si="7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5"/>
        <v>0</v>
      </c>
      <c r="I21" s="21">
        <f t="shared" si="6"/>
        <v>0</v>
      </c>
      <c r="J21" s="21">
        <f t="shared" si="6"/>
        <v>0</v>
      </c>
      <c r="K21" s="21">
        <f t="shared" si="6"/>
        <v>0</v>
      </c>
      <c r="L21" s="20">
        <f t="shared" si="7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5"/>
        <v>0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0">
        <f t="shared" si="7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5"/>
        <v>0</v>
      </c>
      <c r="I23" s="21">
        <f t="shared" si="6"/>
        <v>0</v>
      </c>
      <c r="J23" s="21">
        <f t="shared" si="6"/>
        <v>0</v>
      </c>
      <c r="K23" s="21">
        <f t="shared" si="6"/>
        <v>0</v>
      </c>
      <c r="L23" s="20">
        <f t="shared" si="7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5"/>
        <v>0</v>
      </c>
      <c r="I24" s="21">
        <f t="shared" si="6"/>
        <v>0</v>
      </c>
      <c r="J24" s="21">
        <f t="shared" si="6"/>
        <v>0</v>
      </c>
      <c r="K24" s="21">
        <f t="shared" si="6"/>
        <v>0</v>
      </c>
      <c r="L24" s="20">
        <f t="shared" si="7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 t="shared" si="6"/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0.5" bottom="0.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d_spivey</dc:creator>
  <cp:keywords/>
  <dc:description/>
  <cp:lastModifiedBy>Kim Reynolds</cp:lastModifiedBy>
  <cp:lastPrinted>2022-03-17T13:28:57Z</cp:lastPrinted>
  <dcterms:created xsi:type="dcterms:W3CDTF">2009-01-14T12:53:02Z</dcterms:created>
  <dcterms:modified xsi:type="dcterms:W3CDTF">2022-04-11T17:55:28Z</dcterms:modified>
  <cp:category/>
  <cp:version/>
  <cp:contentType/>
  <cp:contentStatus/>
</cp:coreProperties>
</file>