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680" firstSheet="5" activeTab="11"/>
  </bookViews>
  <sheets>
    <sheet name="JAN14" sheetId="1" r:id="rId1"/>
    <sheet name="FEB14" sheetId="2" r:id="rId2"/>
    <sheet name="MAR14" sheetId="3" r:id="rId3"/>
    <sheet name="APR14" sheetId="4" r:id="rId4"/>
    <sheet name="MAY14" sheetId="5" r:id="rId5"/>
    <sheet name="JUN14" sheetId="6" r:id="rId6"/>
    <sheet name="JUL14" sheetId="7" r:id="rId7"/>
    <sheet name="AUG14" sheetId="8" r:id="rId8"/>
    <sheet name="SEP14" sheetId="9" r:id="rId9"/>
    <sheet name="OCT14" sheetId="10" r:id="rId10"/>
    <sheet name="NOV15" sheetId="11" r:id="rId11"/>
    <sheet name="DEC14" sheetId="12" r:id="rId12"/>
    <sheet name="YTD SUMMARY 2014" sheetId="13" r:id="rId13"/>
  </sheets>
  <definedNames>
    <definedName name="_xlnm.Print_Area" localSheetId="3">'APR14'!$A$1:$N$46</definedName>
    <definedName name="_xlnm.Print_Area" localSheetId="7">'AUG14'!$A$1:$N$46</definedName>
    <definedName name="_xlnm.Print_Area" localSheetId="11">'DEC14'!$A$1:$N$46</definedName>
    <definedName name="_xlnm.Print_Area" localSheetId="1">'FEB14'!$A$1:$N$46</definedName>
    <definedName name="_xlnm.Print_Area" localSheetId="0">'JAN14'!$A$1:$N$46</definedName>
    <definedName name="_xlnm.Print_Area" localSheetId="6">'JUL14'!$A$1:$N$46</definedName>
    <definedName name="_xlnm.Print_Area" localSheetId="5">'JUN14'!$A$1:$N$46</definedName>
    <definedName name="_xlnm.Print_Area" localSheetId="2">'MAR14'!$A$1:$N$46</definedName>
    <definedName name="_xlnm.Print_Area" localSheetId="4">'MAY14'!$A$1:$N$46</definedName>
    <definedName name="_xlnm.Print_Area" localSheetId="10">'NOV15'!$A$1:$N$46</definedName>
    <definedName name="_xlnm.Print_Area" localSheetId="9">'OCT14'!$A$1:$N$46</definedName>
    <definedName name="_xlnm.Print_Area" localSheetId="8">'SEP14'!$A$1:$N$46</definedName>
    <definedName name="_xlnm.Print_Area" localSheetId="12">'YTD SUMMARY 2014'!$A$1:$N$46</definedName>
  </definedNames>
  <calcPr fullCalcOnLoad="1"/>
</workbook>
</file>

<file path=xl/sharedStrings.xml><?xml version="1.0" encoding="utf-8"?>
<sst xmlns="http://schemas.openxmlformats.org/spreadsheetml/2006/main" count="1041" uniqueCount="83">
  <si>
    <t>DIVISION</t>
  </si>
  <si>
    <t>JUDGE</t>
  </si>
  <si>
    <t>Criminal</t>
  </si>
  <si>
    <t>Cases</t>
  </si>
  <si>
    <t>(One or</t>
  </si>
  <si>
    <t>More</t>
  </si>
  <si>
    <t>Counts)</t>
  </si>
  <si>
    <t>Traffic</t>
  </si>
  <si>
    <t>Citations</t>
  </si>
  <si>
    <t>D.U.I.</t>
  </si>
  <si>
    <t>Civil</t>
  </si>
  <si>
    <t>Infractions</t>
  </si>
  <si>
    <t>Set To</t>
  </si>
  <si>
    <t>Arraign</t>
  </si>
  <si>
    <t>Set For</t>
  </si>
  <si>
    <t>Hearing</t>
  </si>
  <si>
    <t>Small</t>
  </si>
  <si>
    <t>Claims</t>
  </si>
  <si>
    <t>Evictions</t>
  </si>
  <si>
    <t>County</t>
  </si>
  <si>
    <t>$15,000)</t>
  </si>
  <si>
    <t>Divorces</t>
  </si>
  <si>
    <t>No</t>
  </si>
  <si>
    <t>Contest</t>
  </si>
  <si>
    <t>Total</t>
  </si>
  <si>
    <t>Criminal,</t>
  </si>
  <si>
    <t>Traffic,</t>
  </si>
  <si>
    <t>&amp; Civil</t>
  </si>
  <si>
    <t>UNASSIGNED</t>
  </si>
  <si>
    <t>UNASSIGNED TOTAL</t>
  </si>
  <si>
    <t>Rhonda E. Babb</t>
  </si>
  <si>
    <t>David E. Silverman</t>
  </si>
  <si>
    <t>Division 2</t>
  </si>
  <si>
    <t>Division 4</t>
  </si>
  <si>
    <t>MELBOURNE TOTAL</t>
  </si>
  <si>
    <t>Kenneth Friedland</t>
  </si>
  <si>
    <t>Division 1</t>
  </si>
  <si>
    <t>Division 7</t>
  </si>
  <si>
    <t>TITUSVILLE TOTAL</t>
  </si>
  <si>
    <t>Division 3</t>
  </si>
  <si>
    <t>Division 5</t>
  </si>
  <si>
    <t>Division 6</t>
  </si>
  <si>
    <t>Division 8</t>
  </si>
  <si>
    <t>Division 9</t>
  </si>
  <si>
    <t>A. B. Majeed</t>
  </si>
  <si>
    <t>Cathleen B. Clarke</t>
  </si>
  <si>
    <t>VIERA TOTAL</t>
  </si>
  <si>
    <t>COUNTY TOTAL</t>
  </si>
  <si>
    <t>MELBOURNE AVERAGE</t>
  </si>
  <si>
    <t>PCT OF CNTY AVG</t>
  </si>
  <si>
    <t>(RANK)</t>
  </si>
  <si>
    <t>TITUSVILLE AVERAGE</t>
  </si>
  <si>
    <t>VIERA AVERAGE</t>
  </si>
  <si>
    <t>COUNTY AVERAGE</t>
  </si>
  <si>
    <t xml:space="preserve">    BREVARD COUNTY, FLORIDA</t>
  </si>
  <si>
    <t xml:space="preserve">        CLERK OF THE COURT</t>
  </si>
  <si>
    <t>Benjamin B. Garagozlo</t>
  </si>
  <si>
    <t>Judy Atkin</t>
  </si>
  <si>
    <t>John C. Murphy</t>
  </si>
  <si>
    <t>Benjamin Garagozlo</t>
  </si>
  <si>
    <t>Division 10</t>
  </si>
  <si>
    <t>Division 11</t>
  </si>
  <si>
    <t>Michelle A. Baker</t>
  </si>
  <si>
    <t>NEW CASES ASSIGNED MONTHLY</t>
  </si>
  <si>
    <t>($5,000-</t>
  </si>
  <si>
    <t>Stephen R. Koons</t>
  </si>
  <si>
    <t>($2500-</t>
  </si>
  <si>
    <t>Judge Koenig</t>
  </si>
  <si>
    <t>DECEMBER 2014</t>
  </si>
  <si>
    <t>NOVEMBER 2014</t>
  </si>
  <si>
    <t>OCTOBER 2014</t>
  </si>
  <si>
    <t>SEPTEMBER 2014</t>
  </si>
  <si>
    <t>AUGUST 2014</t>
  </si>
  <si>
    <t>JULY 2014</t>
  </si>
  <si>
    <t>JUNE 2014</t>
  </si>
  <si>
    <t>MAY 2014</t>
  </si>
  <si>
    <t>APRIL 2014</t>
  </si>
  <si>
    <t>MARCH 2014</t>
  </si>
  <si>
    <t>FEBRUARY 2014</t>
  </si>
  <si>
    <t>JANUARY 2014</t>
  </si>
  <si>
    <t>($2,500-</t>
  </si>
  <si>
    <t>NEW CASES ASSIGNED MONTHLY BY JUDGE</t>
  </si>
  <si>
    <t>JANUARY - NOVEMBER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</si>
</sst>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 quotePrefix="1">
      <alignment/>
    </xf>
    <xf numFmtId="3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34">
      <selection activeCell="D46" sqref="D46"/>
    </sheetView>
  </sheetViews>
  <sheetFormatPr defaultColWidth="9.140625" defaultRowHeight="12.75"/>
  <cols>
    <col min="1" max="1" width="21.28125" style="14" customWidth="1"/>
    <col min="2" max="2" width="10.140625" style="14" customWidth="1"/>
    <col min="3" max="3" width="3.00390625" style="14" customWidth="1"/>
    <col min="4" max="4" width="9.57421875" style="14" customWidth="1"/>
    <col min="5" max="5" width="8.8515625" style="14" customWidth="1"/>
    <col min="6" max="6" width="8.7109375" style="14" customWidth="1"/>
    <col min="7" max="7" width="10.00390625" style="14" customWidth="1"/>
    <col min="8" max="8" width="10.57421875" style="14" customWidth="1"/>
    <col min="9" max="9" width="8.140625" style="14" customWidth="1"/>
    <col min="10" max="10" width="9.57421875" style="14" customWidth="1"/>
    <col min="11" max="11" width="10.00390625" style="14" customWidth="1"/>
    <col min="12" max="12" width="9.140625" style="14" customWidth="1"/>
    <col min="13" max="13" width="8.140625" style="14" customWidth="1"/>
    <col min="14" max="14" width="10.00390625" style="14" customWidth="1"/>
    <col min="15" max="16384" width="9.140625" style="14" customWidth="1"/>
  </cols>
  <sheetData>
    <row r="1" ht="12.75">
      <c r="F1" s="15" t="s">
        <v>55</v>
      </c>
    </row>
    <row r="2" ht="12.75">
      <c r="F2" s="15" t="s">
        <v>54</v>
      </c>
    </row>
    <row r="3" ht="12.75">
      <c r="F3" s="16" t="s">
        <v>63</v>
      </c>
    </row>
    <row r="5" spans="1:14" ht="12.75">
      <c r="A5" s="15"/>
      <c r="B5" s="15"/>
      <c r="C5" s="15"/>
      <c r="D5" s="17" t="s">
        <v>2</v>
      </c>
      <c r="E5" s="17"/>
      <c r="F5" s="17"/>
      <c r="G5" s="17" t="s">
        <v>10</v>
      </c>
      <c r="H5" s="17" t="s">
        <v>10</v>
      </c>
      <c r="I5" s="17"/>
      <c r="J5" s="17"/>
      <c r="K5" s="17"/>
      <c r="L5" s="17"/>
      <c r="M5" s="17"/>
      <c r="N5" s="17" t="s">
        <v>24</v>
      </c>
    </row>
    <row r="6" spans="1:14" ht="12.75">
      <c r="A6" s="15"/>
      <c r="B6" s="15"/>
      <c r="C6" s="15"/>
      <c r="D6" s="17" t="s">
        <v>3</v>
      </c>
      <c r="E6" s="17"/>
      <c r="F6" s="17"/>
      <c r="G6" s="17" t="s">
        <v>7</v>
      </c>
      <c r="H6" s="17" t="s">
        <v>7</v>
      </c>
      <c r="I6" s="17"/>
      <c r="J6" s="17"/>
      <c r="K6" s="17"/>
      <c r="L6" s="17"/>
      <c r="M6" s="17"/>
      <c r="N6" s="17" t="s">
        <v>25</v>
      </c>
    </row>
    <row r="7" spans="1:14" ht="12.75">
      <c r="A7" s="15"/>
      <c r="B7" s="15"/>
      <c r="C7" s="15"/>
      <c r="D7" s="17" t="s">
        <v>4</v>
      </c>
      <c r="E7" s="17" t="s">
        <v>2</v>
      </c>
      <c r="F7" s="17"/>
      <c r="G7" s="17" t="s">
        <v>11</v>
      </c>
      <c r="H7" s="17" t="s">
        <v>11</v>
      </c>
      <c r="I7" s="17"/>
      <c r="J7" s="17"/>
      <c r="K7" s="17" t="s">
        <v>19</v>
      </c>
      <c r="L7" s="17" t="s">
        <v>21</v>
      </c>
      <c r="M7" s="17"/>
      <c r="N7" s="17" t="s">
        <v>26</v>
      </c>
    </row>
    <row r="8" spans="1:14" ht="12.75">
      <c r="A8" s="15"/>
      <c r="B8" s="15"/>
      <c r="C8" s="15"/>
      <c r="D8" s="17" t="s">
        <v>5</v>
      </c>
      <c r="E8" s="17" t="s">
        <v>7</v>
      </c>
      <c r="F8" s="17" t="s">
        <v>9</v>
      </c>
      <c r="G8" s="17" t="s">
        <v>12</v>
      </c>
      <c r="H8" s="17" t="s">
        <v>14</v>
      </c>
      <c r="I8" s="17" t="s">
        <v>16</v>
      </c>
      <c r="J8" s="17"/>
      <c r="K8" s="17" t="s">
        <v>80</v>
      </c>
      <c r="L8" s="17" t="s">
        <v>22</v>
      </c>
      <c r="M8" s="17" t="s">
        <v>24</v>
      </c>
      <c r="N8" s="17" t="s">
        <v>27</v>
      </c>
    </row>
    <row r="9" spans="1:14" ht="12.75">
      <c r="A9" s="15" t="s">
        <v>1</v>
      </c>
      <c r="B9" s="15" t="s">
        <v>0</v>
      </c>
      <c r="C9" s="15"/>
      <c r="D9" s="17" t="s">
        <v>6</v>
      </c>
      <c r="E9" s="17" t="s">
        <v>8</v>
      </c>
      <c r="F9" s="17" t="s">
        <v>8</v>
      </c>
      <c r="G9" s="17" t="s">
        <v>13</v>
      </c>
      <c r="H9" s="17" t="s">
        <v>15</v>
      </c>
      <c r="I9" s="17" t="s">
        <v>17</v>
      </c>
      <c r="J9" s="17" t="s">
        <v>18</v>
      </c>
      <c r="K9" s="17" t="s">
        <v>20</v>
      </c>
      <c r="L9" s="17" t="s">
        <v>23</v>
      </c>
      <c r="M9" s="17" t="s">
        <v>10</v>
      </c>
      <c r="N9" s="17" t="s">
        <v>3</v>
      </c>
    </row>
    <row r="11" ht="12.75">
      <c r="A11" s="18" t="s">
        <v>79</v>
      </c>
    </row>
    <row r="12" spans="1:14" ht="12.75">
      <c r="A12" s="14" t="s">
        <v>28</v>
      </c>
      <c r="D12" s="14">
        <v>24</v>
      </c>
      <c r="E12" s="19">
        <v>7</v>
      </c>
      <c r="F12" s="19">
        <v>2</v>
      </c>
      <c r="G12" s="19">
        <v>2</v>
      </c>
      <c r="H12" s="19">
        <v>1</v>
      </c>
      <c r="I12" s="19">
        <v>0</v>
      </c>
      <c r="J12" s="19">
        <v>1</v>
      </c>
      <c r="K12" s="19">
        <v>0</v>
      </c>
      <c r="L12" s="19">
        <v>1</v>
      </c>
      <c r="M12" s="19">
        <f>+I12+J12+K12+L12</f>
        <v>2</v>
      </c>
      <c r="N12" s="19">
        <f>SUM(D12:L12)</f>
        <v>38</v>
      </c>
    </row>
    <row r="13" spans="1:14" s="15" customFormat="1" ht="12.75">
      <c r="A13" s="15" t="s">
        <v>29</v>
      </c>
      <c r="D13" s="15">
        <f aca="true" t="shared" si="0" ref="D13:N13">D12</f>
        <v>24</v>
      </c>
      <c r="E13" s="15">
        <f t="shared" si="0"/>
        <v>7</v>
      </c>
      <c r="F13" s="15">
        <f t="shared" si="0"/>
        <v>2</v>
      </c>
      <c r="G13" s="15">
        <f t="shared" si="0"/>
        <v>2</v>
      </c>
      <c r="H13" s="15">
        <f t="shared" si="0"/>
        <v>1</v>
      </c>
      <c r="I13" s="15">
        <f t="shared" si="0"/>
        <v>0</v>
      </c>
      <c r="J13" s="15">
        <f t="shared" si="0"/>
        <v>1</v>
      </c>
      <c r="K13" s="15">
        <f t="shared" si="0"/>
        <v>0</v>
      </c>
      <c r="L13" s="15">
        <f t="shared" si="0"/>
        <v>1</v>
      </c>
      <c r="M13" s="15">
        <f t="shared" si="0"/>
        <v>2</v>
      </c>
      <c r="N13" s="15">
        <f t="shared" si="0"/>
        <v>38</v>
      </c>
    </row>
    <row r="14" s="15" customFormat="1" ht="12.75"/>
    <row r="15" spans="1:14" ht="12.75">
      <c r="A15" s="14" t="s">
        <v>56</v>
      </c>
      <c r="B15" s="14" t="s">
        <v>32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55</v>
      </c>
      <c r="J15" s="14">
        <v>104</v>
      </c>
      <c r="K15" s="14">
        <v>44</v>
      </c>
      <c r="L15" s="14">
        <v>28</v>
      </c>
      <c r="M15" s="19">
        <f>+I15+J15+K15+L15</f>
        <v>231</v>
      </c>
      <c r="N15" s="19">
        <f>SUM(D15:L15)</f>
        <v>231</v>
      </c>
    </row>
    <row r="16" spans="1:14" ht="12.75">
      <c r="A16" s="14" t="s">
        <v>31</v>
      </c>
      <c r="B16" s="14" t="s">
        <v>33</v>
      </c>
      <c r="D16" s="14">
        <v>80</v>
      </c>
      <c r="E16" s="14">
        <v>49</v>
      </c>
      <c r="F16" s="14">
        <v>13</v>
      </c>
      <c r="G16" s="14">
        <v>32</v>
      </c>
      <c r="H16" s="14">
        <v>27</v>
      </c>
      <c r="I16" s="14">
        <v>0</v>
      </c>
      <c r="J16" s="14">
        <v>0</v>
      </c>
      <c r="K16" s="14">
        <v>0</v>
      </c>
      <c r="L16" s="14">
        <v>0</v>
      </c>
      <c r="M16" s="19">
        <f>+I16+J16+K16+L16</f>
        <v>0</v>
      </c>
      <c r="N16" s="19">
        <f>SUM(D16:L16)</f>
        <v>201</v>
      </c>
    </row>
    <row r="17" spans="1:14" s="15" customFormat="1" ht="12.75">
      <c r="A17" s="15" t="s">
        <v>34</v>
      </c>
      <c r="D17" s="15">
        <f>+D15+D16</f>
        <v>80</v>
      </c>
      <c r="E17" s="15">
        <f aca="true" t="shared" si="1" ref="E17:N17">+E15+E16</f>
        <v>49</v>
      </c>
      <c r="F17" s="15">
        <f t="shared" si="1"/>
        <v>13</v>
      </c>
      <c r="G17" s="15">
        <f t="shared" si="1"/>
        <v>32</v>
      </c>
      <c r="H17" s="15">
        <f t="shared" si="1"/>
        <v>27</v>
      </c>
      <c r="I17" s="15">
        <f t="shared" si="1"/>
        <v>55</v>
      </c>
      <c r="J17" s="15">
        <f t="shared" si="1"/>
        <v>104</v>
      </c>
      <c r="K17" s="15">
        <f t="shared" si="1"/>
        <v>44</v>
      </c>
      <c r="L17" s="15">
        <f t="shared" si="1"/>
        <v>28</v>
      </c>
      <c r="M17" s="19">
        <f>+I17+J17+K17+L17</f>
        <v>231</v>
      </c>
      <c r="N17" s="15">
        <f t="shared" si="1"/>
        <v>432</v>
      </c>
    </row>
    <row r="19" spans="1:14" ht="12.75">
      <c r="A19" s="14" t="s">
        <v>62</v>
      </c>
      <c r="B19" s="14" t="s">
        <v>36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48</v>
      </c>
      <c r="J19" s="14">
        <v>121</v>
      </c>
      <c r="K19" s="14">
        <v>31</v>
      </c>
      <c r="L19" s="14">
        <v>16</v>
      </c>
      <c r="M19" s="19">
        <f>+I19+J19+K19+L19</f>
        <v>216</v>
      </c>
      <c r="N19" s="19">
        <f>SUM(D19:L19)</f>
        <v>216</v>
      </c>
    </row>
    <row r="20" spans="1:14" ht="12.75">
      <c r="A20" s="14" t="s">
        <v>35</v>
      </c>
      <c r="B20" s="14" t="s">
        <v>37</v>
      </c>
      <c r="D20" s="14">
        <v>114</v>
      </c>
      <c r="E20" s="14">
        <v>79</v>
      </c>
      <c r="F20" s="14">
        <v>10</v>
      </c>
      <c r="G20" s="14">
        <v>27</v>
      </c>
      <c r="H20" s="14">
        <v>7</v>
      </c>
      <c r="I20" s="14">
        <v>0</v>
      </c>
      <c r="J20" s="14">
        <v>0</v>
      </c>
      <c r="K20" s="14">
        <v>0</v>
      </c>
      <c r="L20" s="14">
        <v>0</v>
      </c>
      <c r="M20" s="19">
        <f>+I20+J20+K20+L20</f>
        <v>0</v>
      </c>
      <c r="N20" s="19">
        <f>SUM(D20:L20)</f>
        <v>237</v>
      </c>
    </row>
    <row r="21" spans="1:14" s="15" customFormat="1" ht="12.75">
      <c r="A21" s="15" t="s">
        <v>38</v>
      </c>
      <c r="D21" s="15">
        <f>+D19+D20</f>
        <v>114</v>
      </c>
      <c r="E21" s="15">
        <f aca="true" t="shared" si="2" ref="E21:N21">+E19+E20</f>
        <v>79</v>
      </c>
      <c r="F21" s="15">
        <f t="shared" si="2"/>
        <v>10</v>
      </c>
      <c r="G21" s="15">
        <f t="shared" si="2"/>
        <v>27</v>
      </c>
      <c r="H21" s="15">
        <f t="shared" si="2"/>
        <v>7</v>
      </c>
      <c r="I21" s="15">
        <f t="shared" si="2"/>
        <v>48</v>
      </c>
      <c r="J21" s="15">
        <f t="shared" si="2"/>
        <v>121</v>
      </c>
      <c r="K21" s="15">
        <f t="shared" si="2"/>
        <v>31</v>
      </c>
      <c r="L21" s="15">
        <f t="shared" si="2"/>
        <v>16</v>
      </c>
      <c r="M21" s="15">
        <f t="shared" si="2"/>
        <v>216</v>
      </c>
      <c r="N21" s="15">
        <f t="shared" si="2"/>
        <v>453</v>
      </c>
    </row>
    <row r="22" s="15" customFormat="1" ht="12.75"/>
    <row r="23" spans="1:14" ht="12.75">
      <c r="A23" s="19" t="s">
        <v>44</v>
      </c>
      <c r="B23" s="14" t="s">
        <v>60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55</v>
      </c>
      <c r="J23" s="14">
        <v>83</v>
      </c>
      <c r="K23" s="14">
        <v>44</v>
      </c>
      <c r="L23" s="14">
        <v>28</v>
      </c>
      <c r="M23" s="19">
        <f aca="true" t="shared" si="3" ref="M23:M29">+I23+J23+K23+L23</f>
        <v>210</v>
      </c>
      <c r="N23" s="19">
        <f aca="true" t="shared" si="4" ref="N23:N29">SUM(D23:L23)</f>
        <v>210</v>
      </c>
    </row>
    <row r="24" spans="1:14" ht="12.75">
      <c r="A24" s="19" t="s">
        <v>57</v>
      </c>
      <c r="B24" s="14" t="s">
        <v>61</v>
      </c>
      <c r="D24" s="14">
        <v>51</v>
      </c>
      <c r="E24" s="14">
        <v>49</v>
      </c>
      <c r="F24" s="14">
        <v>14</v>
      </c>
      <c r="G24" s="14">
        <v>9</v>
      </c>
      <c r="H24" s="14">
        <v>19</v>
      </c>
      <c r="I24" s="14">
        <v>0</v>
      </c>
      <c r="J24" s="14">
        <v>0</v>
      </c>
      <c r="K24" s="14">
        <v>0</v>
      </c>
      <c r="L24" s="14">
        <v>0</v>
      </c>
      <c r="M24" s="19">
        <f t="shared" si="3"/>
        <v>0</v>
      </c>
      <c r="N24" s="19">
        <f t="shared" si="4"/>
        <v>142</v>
      </c>
    </row>
    <row r="25" spans="1:14" ht="12.75">
      <c r="A25" s="19" t="s">
        <v>65</v>
      </c>
      <c r="B25" s="14" t="s">
        <v>39</v>
      </c>
      <c r="D25" s="14">
        <v>57</v>
      </c>
      <c r="E25" s="14">
        <v>88</v>
      </c>
      <c r="F25" s="14">
        <v>26</v>
      </c>
      <c r="G25" s="14">
        <v>24</v>
      </c>
      <c r="H25" s="14">
        <v>18</v>
      </c>
      <c r="I25" s="14">
        <v>0</v>
      </c>
      <c r="J25" s="14">
        <v>0</v>
      </c>
      <c r="K25" s="14">
        <v>0</v>
      </c>
      <c r="L25" s="14">
        <v>0</v>
      </c>
      <c r="M25" s="19">
        <f t="shared" si="3"/>
        <v>0</v>
      </c>
      <c r="N25" s="19">
        <f t="shared" si="4"/>
        <v>213</v>
      </c>
    </row>
    <row r="26" spans="1:14" ht="12.75">
      <c r="A26" s="14" t="s">
        <v>67</v>
      </c>
      <c r="B26" s="14" t="s">
        <v>40</v>
      </c>
      <c r="D26" s="14">
        <v>114</v>
      </c>
      <c r="E26" s="14">
        <v>51</v>
      </c>
      <c r="F26" s="14">
        <v>27</v>
      </c>
      <c r="G26" s="14">
        <v>20</v>
      </c>
      <c r="H26" s="14">
        <v>11</v>
      </c>
      <c r="I26" s="14">
        <v>0</v>
      </c>
      <c r="J26" s="14">
        <v>0</v>
      </c>
      <c r="K26" s="14">
        <v>0</v>
      </c>
      <c r="L26" s="14">
        <v>0</v>
      </c>
      <c r="M26" s="19">
        <f t="shared" si="3"/>
        <v>0</v>
      </c>
      <c r="N26" s="19">
        <f t="shared" si="4"/>
        <v>223</v>
      </c>
    </row>
    <row r="27" spans="1:14" ht="12.75">
      <c r="A27" s="14" t="s">
        <v>58</v>
      </c>
      <c r="B27" s="14" t="s">
        <v>41</v>
      </c>
      <c r="D27" s="14">
        <v>94</v>
      </c>
      <c r="E27" s="14">
        <v>46</v>
      </c>
      <c r="F27" s="14">
        <v>22</v>
      </c>
      <c r="G27" s="14">
        <v>19</v>
      </c>
      <c r="H27" s="14">
        <v>12</v>
      </c>
      <c r="I27" s="14">
        <v>0</v>
      </c>
      <c r="J27" s="14">
        <v>0</v>
      </c>
      <c r="K27" s="14">
        <v>0</v>
      </c>
      <c r="L27" s="14">
        <v>0</v>
      </c>
      <c r="M27" s="19">
        <f t="shared" si="3"/>
        <v>0</v>
      </c>
      <c r="N27" s="19">
        <f t="shared" si="4"/>
        <v>193</v>
      </c>
    </row>
    <row r="28" spans="1:14" ht="12.75">
      <c r="A28" s="14" t="s">
        <v>45</v>
      </c>
      <c r="B28" s="14" t="s">
        <v>42</v>
      </c>
      <c r="D28" s="14">
        <v>52</v>
      </c>
      <c r="E28" s="14">
        <v>55</v>
      </c>
      <c r="F28" s="14">
        <v>12</v>
      </c>
      <c r="G28" s="14">
        <v>15</v>
      </c>
      <c r="H28" s="14">
        <v>20</v>
      </c>
      <c r="I28" s="14">
        <v>0</v>
      </c>
      <c r="J28" s="14">
        <v>0</v>
      </c>
      <c r="K28" s="14">
        <v>0</v>
      </c>
      <c r="L28" s="14">
        <v>0</v>
      </c>
      <c r="M28" s="19">
        <f t="shared" si="3"/>
        <v>0</v>
      </c>
      <c r="N28" s="19">
        <f t="shared" si="4"/>
        <v>154</v>
      </c>
    </row>
    <row r="29" spans="1:14" ht="12.75">
      <c r="A29" s="14" t="s">
        <v>30</v>
      </c>
      <c r="B29" s="14" t="s">
        <v>43</v>
      </c>
      <c r="D29" s="14">
        <v>55</v>
      </c>
      <c r="E29" s="14">
        <v>48</v>
      </c>
      <c r="F29" s="14">
        <v>9</v>
      </c>
      <c r="G29" s="14">
        <v>11</v>
      </c>
      <c r="H29" s="14">
        <v>12</v>
      </c>
      <c r="I29" s="14">
        <v>0</v>
      </c>
      <c r="J29" s="14">
        <v>0</v>
      </c>
      <c r="K29" s="14">
        <v>0</v>
      </c>
      <c r="L29" s="14">
        <v>0</v>
      </c>
      <c r="M29" s="19">
        <f t="shared" si="3"/>
        <v>0</v>
      </c>
      <c r="N29" s="19">
        <f t="shared" si="4"/>
        <v>135</v>
      </c>
    </row>
    <row r="30" spans="1:14" s="15" customFormat="1" ht="12.75">
      <c r="A30" s="15" t="s">
        <v>46</v>
      </c>
      <c r="D30" s="15">
        <f>SUM(D23:D29)</f>
        <v>423</v>
      </c>
      <c r="E30" s="15">
        <f aca="true" t="shared" si="5" ref="E30:L30">SUM(E23:E29)</f>
        <v>337</v>
      </c>
      <c r="F30" s="15">
        <f t="shared" si="5"/>
        <v>110</v>
      </c>
      <c r="G30" s="15">
        <f t="shared" si="5"/>
        <v>98</v>
      </c>
      <c r="H30" s="15">
        <f t="shared" si="5"/>
        <v>92</v>
      </c>
      <c r="I30" s="15">
        <f t="shared" si="5"/>
        <v>55</v>
      </c>
      <c r="J30" s="15">
        <f t="shared" si="5"/>
        <v>83</v>
      </c>
      <c r="K30" s="15">
        <f t="shared" si="5"/>
        <v>44</v>
      </c>
      <c r="L30" s="15">
        <f t="shared" si="5"/>
        <v>28</v>
      </c>
      <c r="M30" s="15">
        <f>SUM(M23:M29)</f>
        <v>210</v>
      </c>
      <c r="N30" s="15">
        <f>SUM(N23:N29)</f>
        <v>1270</v>
      </c>
    </row>
    <row r="32" spans="1:14" s="15" customFormat="1" ht="12.75">
      <c r="A32" s="15" t="s">
        <v>47</v>
      </c>
      <c r="D32" s="15">
        <f aca="true" t="shared" si="6" ref="D32:L32">D17+D21+D30</f>
        <v>617</v>
      </c>
      <c r="E32" s="15">
        <f t="shared" si="6"/>
        <v>465</v>
      </c>
      <c r="F32" s="15">
        <f t="shared" si="6"/>
        <v>133</v>
      </c>
      <c r="G32" s="15">
        <f t="shared" si="6"/>
        <v>157</v>
      </c>
      <c r="H32" s="15">
        <f t="shared" si="6"/>
        <v>126</v>
      </c>
      <c r="I32" s="15">
        <f t="shared" si="6"/>
        <v>158</v>
      </c>
      <c r="J32" s="15">
        <f t="shared" si="6"/>
        <v>308</v>
      </c>
      <c r="K32" s="15">
        <f t="shared" si="6"/>
        <v>119</v>
      </c>
      <c r="L32" s="15">
        <f t="shared" si="6"/>
        <v>72</v>
      </c>
      <c r="M32" s="15">
        <f>+M17+M21+M30</f>
        <v>657</v>
      </c>
      <c r="N32" s="15">
        <f>+N17+N21+N30</f>
        <v>2155</v>
      </c>
    </row>
    <row r="34" spans="1:14" s="15" customFormat="1" ht="12.75">
      <c r="A34" s="15" t="s">
        <v>48</v>
      </c>
      <c r="D34" s="15">
        <f>AVERAGE(D15:D16)</f>
        <v>40</v>
      </c>
      <c r="E34" s="15">
        <f aca="true" t="shared" si="7" ref="E34:M34">AVERAGE(E15:E16)</f>
        <v>24.5</v>
      </c>
      <c r="F34" s="15">
        <f t="shared" si="7"/>
        <v>6.5</v>
      </c>
      <c r="G34" s="15">
        <f t="shared" si="7"/>
        <v>16</v>
      </c>
      <c r="H34" s="15">
        <f t="shared" si="7"/>
        <v>13.5</v>
      </c>
      <c r="I34" s="15">
        <f t="shared" si="7"/>
        <v>27.5</v>
      </c>
      <c r="J34" s="15">
        <f t="shared" si="7"/>
        <v>52</v>
      </c>
      <c r="K34" s="15">
        <f t="shared" si="7"/>
        <v>22</v>
      </c>
      <c r="L34" s="15">
        <f t="shared" si="7"/>
        <v>14</v>
      </c>
      <c r="M34" s="15">
        <f t="shared" si="7"/>
        <v>115.5</v>
      </c>
      <c r="N34" s="15">
        <f>AVERAGE(N15:N16)</f>
        <v>216</v>
      </c>
    </row>
    <row r="35" spans="1:14" s="20" customFormat="1" ht="12.75">
      <c r="A35" s="20" t="s">
        <v>49</v>
      </c>
      <c r="D35" s="20">
        <f>D17/D32</f>
        <v>0.12965964343598055</v>
      </c>
      <c r="E35" s="20">
        <f aca="true" t="shared" si="8" ref="E35:L35">E17/E32</f>
        <v>0.1053763440860215</v>
      </c>
      <c r="F35" s="20">
        <f t="shared" si="8"/>
        <v>0.09774436090225563</v>
      </c>
      <c r="G35" s="20">
        <f t="shared" si="8"/>
        <v>0.20382165605095542</v>
      </c>
      <c r="H35" s="20">
        <f t="shared" si="8"/>
        <v>0.21428571428571427</v>
      </c>
      <c r="I35" s="20">
        <f t="shared" si="8"/>
        <v>0.34810126582278483</v>
      </c>
      <c r="J35" s="20">
        <f t="shared" si="8"/>
        <v>0.33766233766233766</v>
      </c>
      <c r="K35" s="20">
        <f t="shared" si="8"/>
        <v>0.3697478991596639</v>
      </c>
      <c r="L35" s="20">
        <f t="shared" si="8"/>
        <v>0.3888888888888889</v>
      </c>
      <c r="M35" s="20">
        <f>M17/M32</f>
        <v>0.3515981735159817</v>
      </c>
      <c r="N35" s="20">
        <f>N17/N32</f>
        <v>0.20046403712296984</v>
      </c>
    </row>
    <row r="36" spans="1:14" s="15" customFormat="1" ht="12.75">
      <c r="A36" s="15" t="s">
        <v>50</v>
      </c>
      <c r="D36" s="15">
        <f aca="true" t="shared" si="9" ref="D36:L36">RANK(D50,D50:D52)</f>
        <v>3</v>
      </c>
      <c r="E36" s="15">
        <f t="shared" si="9"/>
        <v>3</v>
      </c>
      <c r="F36" s="15">
        <f t="shared" si="9"/>
        <v>2</v>
      </c>
      <c r="G36" s="15">
        <f t="shared" si="9"/>
        <v>1</v>
      </c>
      <c r="H36" s="15">
        <f t="shared" si="9"/>
        <v>1</v>
      </c>
      <c r="I36" s="15">
        <f t="shared" si="9"/>
        <v>1</v>
      </c>
      <c r="J36" s="15">
        <f t="shared" si="9"/>
        <v>2</v>
      </c>
      <c r="K36" s="15">
        <f t="shared" si="9"/>
        <v>1</v>
      </c>
      <c r="L36" s="15">
        <f t="shared" si="9"/>
        <v>1</v>
      </c>
      <c r="M36" s="15">
        <f>RANK(M50,M50:M52)</f>
        <v>1</v>
      </c>
      <c r="N36" s="15">
        <f>RANK(N50,N50:N52)</f>
        <v>2</v>
      </c>
    </row>
    <row r="38" spans="1:14" s="15" customFormat="1" ht="12.75">
      <c r="A38" s="15" t="s">
        <v>51</v>
      </c>
      <c r="D38" s="15">
        <f>AVERAGE(D19:D20)</f>
        <v>57</v>
      </c>
      <c r="E38" s="15">
        <f aca="true" t="shared" si="10" ref="E38:N38">AVERAGE(E19:E20)</f>
        <v>39.5</v>
      </c>
      <c r="F38" s="15">
        <f t="shared" si="10"/>
        <v>5</v>
      </c>
      <c r="G38" s="15">
        <f t="shared" si="10"/>
        <v>13.5</v>
      </c>
      <c r="H38" s="15">
        <f t="shared" si="10"/>
        <v>3.5</v>
      </c>
      <c r="I38" s="15">
        <f t="shared" si="10"/>
        <v>24</v>
      </c>
      <c r="J38" s="15">
        <f t="shared" si="10"/>
        <v>60.5</v>
      </c>
      <c r="K38" s="15">
        <f t="shared" si="10"/>
        <v>15.5</v>
      </c>
      <c r="L38" s="15">
        <f t="shared" si="10"/>
        <v>8</v>
      </c>
      <c r="M38" s="15">
        <f t="shared" si="10"/>
        <v>108</v>
      </c>
      <c r="N38" s="15">
        <f t="shared" si="10"/>
        <v>226.5</v>
      </c>
    </row>
    <row r="39" spans="1:14" s="20" customFormat="1" ht="12.75">
      <c r="A39" s="20" t="s">
        <v>49</v>
      </c>
      <c r="D39" s="20">
        <f>D21/D32</f>
        <v>0.1847649918962723</v>
      </c>
      <c r="E39" s="20">
        <f aca="true" t="shared" si="11" ref="E39:N39">E21/E32</f>
        <v>0.16989247311827957</v>
      </c>
      <c r="F39" s="20">
        <f t="shared" si="11"/>
        <v>0.07518796992481203</v>
      </c>
      <c r="G39" s="20">
        <f t="shared" si="11"/>
        <v>0.17197452229299362</v>
      </c>
      <c r="H39" s="20">
        <f t="shared" si="11"/>
        <v>0.05555555555555555</v>
      </c>
      <c r="I39" s="20">
        <f t="shared" si="11"/>
        <v>0.3037974683544304</v>
      </c>
      <c r="J39" s="20">
        <f t="shared" si="11"/>
        <v>0.39285714285714285</v>
      </c>
      <c r="K39" s="20">
        <f t="shared" si="11"/>
        <v>0.2605042016806723</v>
      </c>
      <c r="L39" s="20">
        <f t="shared" si="11"/>
        <v>0.2222222222222222</v>
      </c>
      <c r="M39" s="20">
        <f t="shared" si="11"/>
        <v>0.3287671232876712</v>
      </c>
      <c r="N39" s="20">
        <f t="shared" si="11"/>
        <v>0.21020881670533642</v>
      </c>
    </row>
    <row r="40" spans="1:14" s="15" customFormat="1" ht="12.75">
      <c r="A40" s="15" t="s">
        <v>50</v>
      </c>
      <c r="D40" s="15">
        <f aca="true" t="shared" si="12" ref="D40:N40">RANK(D51,D50:D52)</f>
        <v>2</v>
      </c>
      <c r="E40" s="15">
        <f t="shared" si="12"/>
        <v>2</v>
      </c>
      <c r="F40" s="15">
        <f t="shared" si="12"/>
        <v>3</v>
      </c>
      <c r="G40" s="15">
        <f t="shared" si="12"/>
        <v>3</v>
      </c>
      <c r="H40" s="15">
        <f t="shared" si="12"/>
        <v>3</v>
      </c>
      <c r="I40" s="15">
        <f t="shared" si="12"/>
        <v>2</v>
      </c>
      <c r="J40" s="15">
        <f t="shared" si="12"/>
        <v>1</v>
      </c>
      <c r="K40" s="15">
        <f t="shared" si="12"/>
        <v>2</v>
      </c>
      <c r="L40" s="15">
        <f t="shared" si="12"/>
        <v>2</v>
      </c>
      <c r="M40" s="15">
        <f t="shared" si="12"/>
        <v>2</v>
      </c>
      <c r="N40" s="15">
        <f t="shared" si="12"/>
        <v>1</v>
      </c>
    </row>
    <row r="42" spans="1:14" s="15" customFormat="1" ht="12.75">
      <c r="A42" s="15" t="s">
        <v>52</v>
      </c>
      <c r="D42" s="15">
        <f>AVERAGE(D23:D29)</f>
        <v>60.42857142857143</v>
      </c>
      <c r="E42" s="15">
        <f aca="true" t="shared" si="13" ref="E42:M42">AVERAGE(E23:E29)</f>
        <v>48.142857142857146</v>
      </c>
      <c r="F42" s="15">
        <f t="shared" si="13"/>
        <v>15.714285714285714</v>
      </c>
      <c r="G42" s="15">
        <f t="shared" si="13"/>
        <v>14</v>
      </c>
      <c r="H42" s="15">
        <f t="shared" si="13"/>
        <v>13.142857142857142</v>
      </c>
      <c r="I42" s="15">
        <f t="shared" si="13"/>
        <v>7.857142857142857</v>
      </c>
      <c r="J42" s="15">
        <f t="shared" si="13"/>
        <v>11.857142857142858</v>
      </c>
      <c r="K42" s="15">
        <f t="shared" si="13"/>
        <v>6.285714285714286</v>
      </c>
      <c r="L42" s="15">
        <f t="shared" si="13"/>
        <v>4</v>
      </c>
      <c r="M42" s="15">
        <f t="shared" si="13"/>
        <v>30</v>
      </c>
      <c r="N42" s="15">
        <f>AVERAGE(N23:N29)</f>
        <v>181.42857142857142</v>
      </c>
    </row>
    <row r="43" spans="1:14" s="20" customFormat="1" ht="12.75">
      <c r="A43" s="20" t="s">
        <v>49</v>
      </c>
      <c r="D43" s="20">
        <f>D30/D32</f>
        <v>0.6855753646677472</v>
      </c>
      <c r="E43" s="20">
        <f aca="true" t="shared" si="14" ref="E43:N43">E30/E32</f>
        <v>0.7247311827956989</v>
      </c>
      <c r="F43" s="20">
        <f t="shared" si="14"/>
        <v>0.8270676691729323</v>
      </c>
      <c r="G43" s="20">
        <f t="shared" si="14"/>
        <v>0.6242038216560509</v>
      </c>
      <c r="H43" s="20">
        <f t="shared" si="14"/>
        <v>0.7301587301587301</v>
      </c>
      <c r="I43" s="20">
        <f t="shared" si="14"/>
        <v>0.34810126582278483</v>
      </c>
      <c r="J43" s="20">
        <f t="shared" si="14"/>
        <v>0.2694805194805195</v>
      </c>
      <c r="K43" s="20">
        <f t="shared" si="14"/>
        <v>0.3697478991596639</v>
      </c>
      <c r="L43" s="20">
        <f t="shared" si="14"/>
        <v>0.3888888888888889</v>
      </c>
      <c r="M43" s="20">
        <f t="shared" si="14"/>
        <v>0.319634703196347</v>
      </c>
      <c r="N43" s="20">
        <f t="shared" si="14"/>
        <v>0.5893271461716937</v>
      </c>
    </row>
    <row r="44" spans="1:14" s="15" customFormat="1" ht="12.75">
      <c r="A44" s="15" t="s">
        <v>50</v>
      </c>
      <c r="D44" s="15">
        <f aca="true" t="shared" si="15" ref="D44:N44">RANK(D52,D50:D52)</f>
        <v>1</v>
      </c>
      <c r="E44" s="15">
        <f t="shared" si="15"/>
        <v>1</v>
      </c>
      <c r="F44" s="15">
        <f t="shared" si="15"/>
        <v>1</v>
      </c>
      <c r="G44" s="15">
        <f t="shared" si="15"/>
        <v>2</v>
      </c>
      <c r="H44" s="15">
        <f t="shared" si="15"/>
        <v>2</v>
      </c>
      <c r="I44" s="15">
        <f t="shared" si="15"/>
        <v>3</v>
      </c>
      <c r="J44" s="15">
        <f t="shared" si="15"/>
        <v>3</v>
      </c>
      <c r="K44" s="15">
        <f t="shared" si="15"/>
        <v>3</v>
      </c>
      <c r="L44" s="15">
        <f t="shared" si="15"/>
        <v>3</v>
      </c>
      <c r="M44" s="15">
        <f t="shared" si="15"/>
        <v>3</v>
      </c>
      <c r="N44" s="15">
        <f t="shared" si="15"/>
        <v>3</v>
      </c>
    </row>
    <row r="46" spans="1:14" s="15" customFormat="1" ht="12" customHeight="1">
      <c r="A46" s="15" t="s">
        <v>53</v>
      </c>
      <c r="D46" s="15">
        <f>(D30+D21+D17)/8</f>
        <v>77.125</v>
      </c>
      <c r="E46" s="15">
        <f>(E30+E21+E17)/8</f>
        <v>58.125</v>
      </c>
      <c r="F46" s="15">
        <f>(F30+F21+F17)/8</f>
        <v>16.625</v>
      </c>
      <c r="G46" s="15">
        <f>(G30+G21+G17)/8</f>
        <v>19.625</v>
      </c>
      <c r="H46" s="15">
        <f>(H30+H21+H17)/8</f>
        <v>15.75</v>
      </c>
      <c r="I46" s="15">
        <f>(I30+I21+I17)/3</f>
        <v>52.666666666666664</v>
      </c>
      <c r="J46" s="15">
        <f>(J30+J21+J17)/3</f>
        <v>102.66666666666667</v>
      </c>
      <c r="K46" s="15">
        <f>(K30+K21+K17)/3</f>
        <v>39.666666666666664</v>
      </c>
      <c r="L46" s="15">
        <f>(L30+L21+L17)/3</f>
        <v>24</v>
      </c>
      <c r="M46" s="15">
        <f>(M30+M21+M17)/3</f>
        <v>219</v>
      </c>
      <c r="N46" s="15">
        <f>(N30+N21+N17)/11</f>
        <v>195.9090909090909</v>
      </c>
    </row>
    <row r="49" ht="13.5" customHeight="1"/>
    <row r="50" spans="4:14" ht="12.75" hidden="1">
      <c r="D50" s="14">
        <f aca="true" t="shared" si="16" ref="D50:N50">D34</f>
        <v>40</v>
      </c>
      <c r="E50" s="14">
        <f t="shared" si="16"/>
        <v>24.5</v>
      </c>
      <c r="F50" s="14">
        <f t="shared" si="16"/>
        <v>6.5</v>
      </c>
      <c r="G50" s="14">
        <f t="shared" si="16"/>
        <v>16</v>
      </c>
      <c r="H50" s="14">
        <f t="shared" si="16"/>
        <v>13.5</v>
      </c>
      <c r="I50" s="14">
        <f t="shared" si="16"/>
        <v>27.5</v>
      </c>
      <c r="J50" s="14">
        <f t="shared" si="16"/>
        <v>52</v>
      </c>
      <c r="K50" s="14">
        <f t="shared" si="16"/>
        <v>22</v>
      </c>
      <c r="L50" s="14">
        <f t="shared" si="16"/>
        <v>14</v>
      </c>
      <c r="M50" s="14">
        <f t="shared" si="16"/>
        <v>115.5</v>
      </c>
      <c r="N50" s="14">
        <f t="shared" si="16"/>
        <v>216</v>
      </c>
    </row>
    <row r="51" spans="4:14" ht="12.75" hidden="1">
      <c r="D51" s="14">
        <f aca="true" t="shared" si="17" ref="D51:N51">D38</f>
        <v>57</v>
      </c>
      <c r="E51" s="14">
        <f t="shared" si="17"/>
        <v>39.5</v>
      </c>
      <c r="F51" s="14">
        <f t="shared" si="17"/>
        <v>5</v>
      </c>
      <c r="G51" s="14">
        <f t="shared" si="17"/>
        <v>13.5</v>
      </c>
      <c r="H51" s="14">
        <f t="shared" si="17"/>
        <v>3.5</v>
      </c>
      <c r="I51" s="14">
        <f t="shared" si="17"/>
        <v>24</v>
      </c>
      <c r="J51" s="14">
        <f t="shared" si="17"/>
        <v>60.5</v>
      </c>
      <c r="K51" s="14">
        <f t="shared" si="17"/>
        <v>15.5</v>
      </c>
      <c r="L51" s="14">
        <f t="shared" si="17"/>
        <v>8</v>
      </c>
      <c r="M51" s="14">
        <f t="shared" si="17"/>
        <v>108</v>
      </c>
      <c r="N51" s="14">
        <f t="shared" si="17"/>
        <v>226.5</v>
      </c>
    </row>
    <row r="52" spans="4:14" ht="12.75" hidden="1">
      <c r="D52" s="14">
        <f aca="true" t="shared" si="18" ref="D52:N52">D42</f>
        <v>60.42857142857143</v>
      </c>
      <c r="E52" s="14">
        <f t="shared" si="18"/>
        <v>48.142857142857146</v>
      </c>
      <c r="F52" s="14">
        <f t="shared" si="18"/>
        <v>15.714285714285714</v>
      </c>
      <c r="G52" s="14">
        <f t="shared" si="18"/>
        <v>14</v>
      </c>
      <c r="H52" s="14">
        <f t="shared" si="18"/>
        <v>13.142857142857142</v>
      </c>
      <c r="I52" s="14">
        <f t="shared" si="18"/>
        <v>7.857142857142857</v>
      </c>
      <c r="J52" s="14">
        <f t="shared" si="18"/>
        <v>11.857142857142858</v>
      </c>
      <c r="K52" s="14">
        <f t="shared" si="18"/>
        <v>6.285714285714286</v>
      </c>
      <c r="L52" s="14">
        <f t="shared" si="18"/>
        <v>4</v>
      </c>
      <c r="M52" s="14">
        <f t="shared" si="18"/>
        <v>30</v>
      </c>
      <c r="N52" s="14">
        <f t="shared" si="18"/>
        <v>181.42857142857142</v>
      </c>
    </row>
  </sheetData>
  <sheetProtection/>
  <printOptions/>
  <pageMargins left="0.25" right="0" top="0.25" bottom="0" header="0.5" footer="0.5"/>
  <pageSetup horizontalDpi="600" verticalDpi="600" orientation="landscape" scale="95" r:id="rId1"/>
  <headerFooter alignWithMargins="0">
    <oddHeader>&amp;C
</oddHeader>
    <oddFooter>&amp;L&amp;6
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4">
      <selection activeCell="L32" sqref="L32"/>
    </sheetView>
  </sheetViews>
  <sheetFormatPr defaultColWidth="9.140625" defaultRowHeight="12.75"/>
  <cols>
    <col min="1" max="1" width="21.28125" style="1" customWidth="1"/>
    <col min="2" max="2" width="9.140625" style="1" customWidth="1"/>
    <col min="3" max="3" width="6.57421875" style="1" customWidth="1"/>
    <col min="4" max="4" width="9.57421875" style="1" customWidth="1"/>
    <col min="5" max="5" width="8.8515625" style="1" customWidth="1"/>
    <col min="6" max="6" width="8.7109375" style="1" customWidth="1"/>
    <col min="7" max="7" width="10.00390625" style="1" customWidth="1"/>
    <col min="8" max="8" width="10.57421875" style="1" customWidth="1"/>
    <col min="9" max="9" width="8.140625" style="1" customWidth="1"/>
    <col min="10" max="10" width="9.57421875" style="1" customWidth="1"/>
    <col min="11" max="11" width="10.00390625" style="1" customWidth="1"/>
    <col min="12" max="12" width="9.140625" style="1" customWidth="1"/>
    <col min="13" max="13" width="8.140625" style="1" customWidth="1"/>
    <col min="14" max="14" width="10.00390625" style="1" customWidth="1"/>
    <col min="15" max="16384" width="9.140625" style="1" customWidth="1"/>
  </cols>
  <sheetData>
    <row r="1" ht="12.75">
      <c r="F1" s="2" t="s">
        <v>55</v>
      </c>
    </row>
    <row r="2" ht="12.75">
      <c r="F2" s="2" t="s">
        <v>54</v>
      </c>
    </row>
    <row r="3" ht="12.75">
      <c r="F3" s="6" t="s">
        <v>63</v>
      </c>
    </row>
    <row r="5" spans="1:14" ht="12.7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ht="12.7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ht="12.7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ht="12.7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ht="12.7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ht="12.75">
      <c r="A11" s="9" t="s">
        <v>70</v>
      </c>
    </row>
    <row r="12" spans="1:14" ht="12.75">
      <c r="A12" s="1" t="s">
        <v>28</v>
      </c>
      <c r="D12" s="1">
        <v>36</v>
      </c>
      <c r="E12" s="3">
        <v>17</v>
      </c>
      <c r="F12" s="3">
        <v>4</v>
      </c>
      <c r="G12" s="3">
        <v>5</v>
      </c>
      <c r="H12" s="3">
        <v>1</v>
      </c>
      <c r="I12" s="3">
        <v>1</v>
      </c>
      <c r="J12" s="3">
        <v>1</v>
      </c>
      <c r="K12" s="3">
        <v>0</v>
      </c>
      <c r="L12" s="3">
        <v>2</v>
      </c>
      <c r="M12" s="3">
        <f>+I12+J12+K12+L12</f>
        <v>4</v>
      </c>
      <c r="N12" s="3">
        <f>SUM(D12:L12)</f>
        <v>67</v>
      </c>
    </row>
    <row r="13" spans="1:14" s="2" customFormat="1" ht="12.75">
      <c r="A13" s="2" t="s">
        <v>29</v>
      </c>
      <c r="D13" s="2">
        <f aca="true" t="shared" si="0" ref="D13:N13">D12</f>
        <v>36</v>
      </c>
      <c r="E13" s="2">
        <f t="shared" si="0"/>
        <v>17</v>
      </c>
      <c r="F13" s="2">
        <f t="shared" si="0"/>
        <v>4</v>
      </c>
      <c r="G13" s="2">
        <f t="shared" si="0"/>
        <v>5</v>
      </c>
      <c r="H13" s="2">
        <f t="shared" si="0"/>
        <v>1</v>
      </c>
      <c r="I13" s="2">
        <f t="shared" si="0"/>
        <v>1</v>
      </c>
      <c r="J13" s="2">
        <f t="shared" si="0"/>
        <v>1</v>
      </c>
      <c r="K13" s="2">
        <f t="shared" si="0"/>
        <v>0</v>
      </c>
      <c r="L13" s="2">
        <f t="shared" si="0"/>
        <v>2</v>
      </c>
      <c r="M13" s="2">
        <f t="shared" si="0"/>
        <v>4</v>
      </c>
      <c r="N13" s="2">
        <f t="shared" si="0"/>
        <v>67</v>
      </c>
    </row>
    <row r="14" s="2" customFormat="1" ht="12.75"/>
    <row r="15" spans="1:14" ht="12.75">
      <c r="A15" s="1" t="s">
        <v>56</v>
      </c>
      <c r="B15" s="1" t="s">
        <v>32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119</v>
      </c>
      <c r="J15" s="1">
        <v>90</v>
      </c>
      <c r="K15" s="1">
        <v>37</v>
      </c>
      <c r="L15" s="1">
        <v>24</v>
      </c>
      <c r="M15" s="3">
        <f>+I15+J15+K15+L15</f>
        <v>270</v>
      </c>
      <c r="N15" s="3">
        <f>SUM(D15:L15)</f>
        <v>270</v>
      </c>
    </row>
    <row r="16" spans="1:14" ht="12.75">
      <c r="A16" s="1" t="s">
        <v>31</v>
      </c>
      <c r="B16" s="1" t="s">
        <v>33</v>
      </c>
      <c r="D16" s="1">
        <v>79</v>
      </c>
      <c r="E16" s="1">
        <v>59</v>
      </c>
      <c r="F16" s="1">
        <v>17</v>
      </c>
      <c r="G16" s="1">
        <v>30</v>
      </c>
      <c r="H16" s="1">
        <v>20</v>
      </c>
      <c r="I16" s="1">
        <v>0</v>
      </c>
      <c r="J16" s="1">
        <v>0</v>
      </c>
      <c r="K16" s="1">
        <v>0</v>
      </c>
      <c r="L16" s="1">
        <v>0</v>
      </c>
      <c r="M16" s="3">
        <f>+I16+J16+K16+L16</f>
        <v>0</v>
      </c>
      <c r="N16" s="3">
        <f>SUM(D16:L16)</f>
        <v>205</v>
      </c>
    </row>
    <row r="17" spans="1:14" s="2" customFormat="1" ht="12.75">
      <c r="A17" s="2" t="s">
        <v>34</v>
      </c>
      <c r="D17" s="2">
        <f>+D15+D16</f>
        <v>79</v>
      </c>
      <c r="E17" s="2">
        <f aca="true" t="shared" si="1" ref="E17:N17">+E15+E16</f>
        <v>59</v>
      </c>
      <c r="F17" s="2">
        <f t="shared" si="1"/>
        <v>17</v>
      </c>
      <c r="G17" s="2">
        <f t="shared" si="1"/>
        <v>30</v>
      </c>
      <c r="H17" s="2">
        <f t="shared" si="1"/>
        <v>20</v>
      </c>
      <c r="I17" s="2">
        <f t="shared" si="1"/>
        <v>119</v>
      </c>
      <c r="J17" s="2">
        <f t="shared" si="1"/>
        <v>90</v>
      </c>
      <c r="K17" s="2">
        <f t="shared" si="1"/>
        <v>37</v>
      </c>
      <c r="L17" s="2">
        <f t="shared" si="1"/>
        <v>24</v>
      </c>
      <c r="M17" s="2">
        <f t="shared" si="1"/>
        <v>270</v>
      </c>
      <c r="N17" s="2">
        <f t="shared" si="1"/>
        <v>475</v>
      </c>
    </row>
    <row r="19" spans="1:14" ht="12.75">
      <c r="A19" s="3" t="s">
        <v>58</v>
      </c>
      <c r="B19" s="1" t="s">
        <v>36</v>
      </c>
      <c r="D19" s="1">
        <v>1</v>
      </c>
      <c r="E19" s="1">
        <v>0</v>
      </c>
      <c r="F19" s="1">
        <v>0</v>
      </c>
      <c r="G19" s="1">
        <v>0</v>
      </c>
      <c r="H19" s="1">
        <v>2</v>
      </c>
      <c r="I19" s="1">
        <v>102</v>
      </c>
      <c r="J19" s="1">
        <v>110</v>
      </c>
      <c r="K19" s="1">
        <v>37</v>
      </c>
      <c r="L19" s="1">
        <v>16</v>
      </c>
      <c r="M19" s="3">
        <f>+I19+J19+K19+L19</f>
        <v>265</v>
      </c>
      <c r="N19" s="3">
        <f>SUM(D19:L19)</f>
        <v>268</v>
      </c>
    </row>
    <row r="20" spans="1:14" ht="12.75">
      <c r="A20" s="1" t="s">
        <v>35</v>
      </c>
      <c r="B20" s="1" t="s">
        <v>37</v>
      </c>
      <c r="D20" s="1">
        <v>66</v>
      </c>
      <c r="E20" s="1">
        <v>50</v>
      </c>
      <c r="F20" s="1">
        <v>8</v>
      </c>
      <c r="G20" s="1">
        <v>9</v>
      </c>
      <c r="H20" s="1">
        <v>2</v>
      </c>
      <c r="I20" s="1">
        <v>0</v>
      </c>
      <c r="J20" s="1">
        <v>0</v>
      </c>
      <c r="K20" s="1">
        <v>0</v>
      </c>
      <c r="L20" s="1">
        <v>0</v>
      </c>
      <c r="M20" s="3">
        <f>+I20+J20+K20+L20</f>
        <v>0</v>
      </c>
      <c r="N20" s="3">
        <f>SUM(D20:L20)</f>
        <v>135</v>
      </c>
    </row>
    <row r="21" spans="1:14" s="2" customFormat="1" ht="12.75">
      <c r="A21" s="2" t="s">
        <v>38</v>
      </c>
      <c r="D21" s="2">
        <f>SUM(D19:D20)</f>
        <v>67</v>
      </c>
      <c r="E21" s="2">
        <f aca="true" t="shared" si="2" ref="E21:K21">SUM(E19:E20)</f>
        <v>50</v>
      </c>
      <c r="F21" s="2">
        <f t="shared" si="2"/>
        <v>8</v>
      </c>
      <c r="G21" s="2">
        <f t="shared" si="2"/>
        <v>9</v>
      </c>
      <c r="H21" s="2">
        <f t="shared" si="2"/>
        <v>4</v>
      </c>
      <c r="I21" s="2">
        <f t="shared" si="2"/>
        <v>102</v>
      </c>
      <c r="J21" s="2">
        <f t="shared" si="2"/>
        <v>110</v>
      </c>
      <c r="K21" s="2">
        <f t="shared" si="2"/>
        <v>37</v>
      </c>
      <c r="L21" s="2">
        <f>+L19+L20</f>
        <v>16</v>
      </c>
      <c r="M21" s="2">
        <f>+M19+M20</f>
        <v>265</v>
      </c>
      <c r="N21" s="2">
        <f>+N19+N20</f>
        <v>403</v>
      </c>
    </row>
    <row r="22" s="2" customFormat="1" ht="12.75"/>
    <row r="23" spans="1:14" ht="12.75">
      <c r="A23" s="1" t="s">
        <v>44</v>
      </c>
      <c r="B23" s="1" t="s">
        <v>60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90</v>
      </c>
      <c r="J23" s="1">
        <v>93</v>
      </c>
      <c r="K23" s="1">
        <v>39</v>
      </c>
      <c r="L23" s="1">
        <v>32</v>
      </c>
      <c r="M23" s="3">
        <f aca="true" t="shared" si="3" ref="M23:M29">+I23+J23+K23+L23</f>
        <v>254</v>
      </c>
      <c r="N23" s="3">
        <f aca="true" t="shared" si="4" ref="N23:N29">SUM(D23:L23)</f>
        <v>254</v>
      </c>
    </row>
    <row r="24" spans="1:14" ht="12.75">
      <c r="A24" s="1" t="s">
        <v>57</v>
      </c>
      <c r="B24" s="1" t="s">
        <v>61</v>
      </c>
      <c r="D24" s="1">
        <v>75</v>
      </c>
      <c r="E24" s="1">
        <v>29</v>
      </c>
      <c r="F24" s="1">
        <v>12</v>
      </c>
      <c r="G24" s="1">
        <v>14</v>
      </c>
      <c r="H24" s="1">
        <v>11</v>
      </c>
      <c r="I24" s="1">
        <v>0</v>
      </c>
      <c r="J24" s="1">
        <v>0</v>
      </c>
      <c r="K24" s="1">
        <v>0</v>
      </c>
      <c r="L24" s="1">
        <v>0</v>
      </c>
      <c r="M24" s="3">
        <f t="shared" si="3"/>
        <v>0</v>
      </c>
      <c r="N24" s="3">
        <f t="shared" si="4"/>
        <v>141</v>
      </c>
    </row>
    <row r="25" spans="1:14" ht="12.75">
      <c r="A25" s="1" t="s">
        <v>65</v>
      </c>
      <c r="B25" s="1" t="s">
        <v>39</v>
      </c>
      <c r="D25" s="1">
        <v>38</v>
      </c>
      <c r="E25" s="1">
        <v>25</v>
      </c>
      <c r="F25" s="1">
        <v>12</v>
      </c>
      <c r="G25" s="1">
        <v>6</v>
      </c>
      <c r="H25" s="1">
        <v>17</v>
      </c>
      <c r="I25" s="1">
        <v>0</v>
      </c>
      <c r="J25" s="1">
        <v>0</v>
      </c>
      <c r="K25" s="1">
        <v>0</v>
      </c>
      <c r="L25" s="1">
        <v>0</v>
      </c>
      <c r="M25" s="3">
        <f t="shared" si="3"/>
        <v>0</v>
      </c>
      <c r="N25" s="3">
        <f t="shared" si="4"/>
        <v>98</v>
      </c>
    </row>
    <row r="26" spans="1:14" ht="12.75">
      <c r="A26" s="3" t="s">
        <v>67</v>
      </c>
      <c r="B26" s="1" t="s">
        <v>40</v>
      </c>
      <c r="D26" s="1">
        <v>88</v>
      </c>
      <c r="E26" s="1">
        <v>33</v>
      </c>
      <c r="F26" s="1">
        <v>18</v>
      </c>
      <c r="G26" s="1">
        <v>10</v>
      </c>
      <c r="H26" s="1">
        <v>14</v>
      </c>
      <c r="I26" s="1">
        <v>0</v>
      </c>
      <c r="J26" s="1">
        <v>0</v>
      </c>
      <c r="K26" s="1">
        <v>0</v>
      </c>
      <c r="L26" s="1">
        <v>0</v>
      </c>
      <c r="M26" s="3">
        <f t="shared" si="3"/>
        <v>0</v>
      </c>
      <c r="N26" s="3">
        <f t="shared" si="4"/>
        <v>163</v>
      </c>
    </row>
    <row r="27" spans="1:14" ht="12.75">
      <c r="A27" s="3" t="s">
        <v>62</v>
      </c>
      <c r="B27" s="1" t="s">
        <v>41</v>
      </c>
      <c r="D27" s="1">
        <v>56</v>
      </c>
      <c r="E27" s="1">
        <v>47</v>
      </c>
      <c r="F27" s="1">
        <v>7</v>
      </c>
      <c r="G27" s="1">
        <v>17</v>
      </c>
      <c r="H27" s="1">
        <v>13</v>
      </c>
      <c r="I27" s="1">
        <v>0</v>
      </c>
      <c r="J27" s="1">
        <v>0</v>
      </c>
      <c r="K27" s="1">
        <v>0</v>
      </c>
      <c r="L27" s="1">
        <v>0</v>
      </c>
      <c r="M27" s="3">
        <f t="shared" si="3"/>
        <v>0</v>
      </c>
      <c r="N27" s="3">
        <f t="shared" si="4"/>
        <v>140</v>
      </c>
    </row>
    <row r="28" spans="1:14" ht="12.75">
      <c r="A28" s="1" t="s">
        <v>45</v>
      </c>
      <c r="B28" s="1" t="s">
        <v>42</v>
      </c>
      <c r="D28" s="1">
        <v>70</v>
      </c>
      <c r="E28" s="1">
        <v>43</v>
      </c>
      <c r="F28" s="1">
        <v>10</v>
      </c>
      <c r="G28" s="1">
        <v>16</v>
      </c>
      <c r="H28" s="1">
        <v>12</v>
      </c>
      <c r="I28" s="1">
        <v>0</v>
      </c>
      <c r="J28" s="1">
        <v>0</v>
      </c>
      <c r="K28" s="1">
        <v>0</v>
      </c>
      <c r="L28" s="1">
        <v>0</v>
      </c>
      <c r="M28" s="3">
        <f t="shared" si="3"/>
        <v>0</v>
      </c>
      <c r="N28" s="3">
        <f t="shared" si="4"/>
        <v>151</v>
      </c>
    </row>
    <row r="29" spans="1:14" ht="12.75">
      <c r="A29" s="1" t="s">
        <v>30</v>
      </c>
      <c r="B29" s="1" t="s">
        <v>43</v>
      </c>
      <c r="D29" s="1">
        <v>84</v>
      </c>
      <c r="E29" s="1">
        <v>32</v>
      </c>
      <c r="F29" s="1">
        <v>15</v>
      </c>
      <c r="G29" s="1">
        <v>7</v>
      </c>
      <c r="H29" s="1">
        <v>8</v>
      </c>
      <c r="I29" s="1">
        <v>0</v>
      </c>
      <c r="J29" s="1">
        <v>0</v>
      </c>
      <c r="K29" s="1">
        <v>0</v>
      </c>
      <c r="L29" s="1">
        <v>0</v>
      </c>
      <c r="M29" s="3">
        <f t="shared" si="3"/>
        <v>0</v>
      </c>
      <c r="N29" s="3">
        <f t="shared" si="4"/>
        <v>146</v>
      </c>
    </row>
    <row r="30" spans="1:14" s="2" customFormat="1" ht="12.75">
      <c r="A30" s="2" t="s">
        <v>46</v>
      </c>
      <c r="D30" s="2">
        <f>SUM(D23:D29)</f>
        <v>411</v>
      </c>
      <c r="E30" s="2">
        <v>209</v>
      </c>
      <c r="F30" s="2">
        <f>SUM(F23:F29)</f>
        <v>74</v>
      </c>
      <c r="G30" s="2">
        <v>70</v>
      </c>
      <c r="H30" s="2">
        <v>75</v>
      </c>
      <c r="I30" s="2">
        <f aca="true" t="shared" si="5" ref="I30:N30">SUM(I23:I29)</f>
        <v>90</v>
      </c>
      <c r="J30" s="2">
        <f t="shared" si="5"/>
        <v>93</v>
      </c>
      <c r="K30" s="2">
        <f t="shared" si="5"/>
        <v>39</v>
      </c>
      <c r="L30" s="2">
        <f t="shared" si="5"/>
        <v>32</v>
      </c>
      <c r="M30" s="2">
        <f t="shared" si="5"/>
        <v>254</v>
      </c>
      <c r="N30" s="2">
        <f t="shared" si="5"/>
        <v>1093</v>
      </c>
    </row>
    <row r="32" spans="1:14" s="2" customFormat="1" ht="12.75">
      <c r="A32" s="2" t="s">
        <v>47</v>
      </c>
      <c r="D32" s="2">
        <f aca="true" t="shared" si="6" ref="D32:L32">D17+D21+D30</f>
        <v>557</v>
      </c>
      <c r="E32" s="2">
        <f t="shared" si="6"/>
        <v>318</v>
      </c>
      <c r="F32" s="2">
        <f t="shared" si="6"/>
        <v>99</v>
      </c>
      <c r="G32" s="2">
        <f t="shared" si="6"/>
        <v>109</v>
      </c>
      <c r="H32" s="2">
        <f t="shared" si="6"/>
        <v>99</v>
      </c>
      <c r="I32" s="2">
        <f t="shared" si="6"/>
        <v>311</v>
      </c>
      <c r="J32" s="2">
        <f t="shared" si="6"/>
        <v>293</v>
      </c>
      <c r="K32" s="2">
        <f t="shared" si="6"/>
        <v>113</v>
      </c>
      <c r="L32" s="2">
        <f t="shared" si="6"/>
        <v>72</v>
      </c>
      <c r="M32" s="2">
        <f>+M17+M21+M30</f>
        <v>789</v>
      </c>
      <c r="N32" s="2">
        <f>+N17+N21+N30</f>
        <v>1971</v>
      </c>
    </row>
    <row r="34" spans="1:14" s="2" customFormat="1" ht="12.75">
      <c r="A34" s="2" t="s">
        <v>48</v>
      </c>
      <c r="D34" s="2">
        <f>AVERAGE(D15:D16)</f>
        <v>39.5</v>
      </c>
      <c r="E34" s="2">
        <f aca="true" t="shared" si="7" ref="E34:L34">AVERAGE(E15:E16)</f>
        <v>29.5</v>
      </c>
      <c r="F34" s="2">
        <f t="shared" si="7"/>
        <v>8.5</v>
      </c>
      <c r="G34" s="2">
        <f t="shared" si="7"/>
        <v>15</v>
      </c>
      <c r="H34" s="2">
        <f t="shared" si="7"/>
        <v>10</v>
      </c>
      <c r="I34" s="2">
        <f t="shared" si="7"/>
        <v>59.5</v>
      </c>
      <c r="J34" s="2">
        <f t="shared" si="7"/>
        <v>45</v>
      </c>
      <c r="K34" s="2">
        <f t="shared" si="7"/>
        <v>18.5</v>
      </c>
      <c r="L34" s="2">
        <f t="shared" si="7"/>
        <v>12</v>
      </c>
      <c r="M34" s="2">
        <f>AVERAGE(M15:M16)</f>
        <v>135</v>
      </c>
      <c r="N34" s="2">
        <f>AVERAGE(N15:N16)</f>
        <v>237.5</v>
      </c>
    </row>
    <row r="35" spans="1:14" s="4" customFormat="1" ht="12.75">
      <c r="A35" s="4" t="s">
        <v>49</v>
      </c>
      <c r="D35" s="4">
        <f>D17/D32</f>
        <v>0.14183123877917414</v>
      </c>
      <c r="E35" s="4">
        <f aca="true" t="shared" si="8" ref="E35:N35">E17/E32</f>
        <v>0.18553459119496854</v>
      </c>
      <c r="F35" s="4">
        <f t="shared" si="8"/>
        <v>0.1717171717171717</v>
      </c>
      <c r="G35" s="4">
        <f t="shared" si="8"/>
        <v>0.27522935779816515</v>
      </c>
      <c r="H35" s="4">
        <f t="shared" si="8"/>
        <v>0.20202020202020202</v>
      </c>
      <c r="I35" s="4">
        <f t="shared" si="8"/>
        <v>0.38263665594855306</v>
      </c>
      <c r="J35" s="4">
        <f t="shared" si="8"/>
        <v>0.30716723549488056</v>
      </c>
      <c r="K35" s="4">
        <f t="shared" si="8"/>
        <v>0.3274336283185841</v>
      </c>
      <c r="L35" s="4">
        <f t="shared" si="8"/>
        <v>0.3333333333333333</v>
      </c>
      <c r="M35" s="4">
        <f t="shared" si="8"/>
        <v>0.34220532319391633</v>
      </c>
      <c r="N35" s="4">
        <f t="shared" si="8"/>
        <v>0.24099441907661084</v>
      </c>
    </row>
    <row r="36" spans="1:14" s="2" customFormat="1" ht="12.75">
      <c r="A36" s="2" t="s">
        <v>50</v>
      </c>
      <c r="D36" s="2">
        <f>RANK(D49,D49:D51)</f>
        <v>2</v>
      </c>
      <c r="E36" s="2">
        <f aca="true" t="shared" si="9" ref="E36:N36">RANK(E49,E49:E51)</f>
        <v>2</v>
      </c>
      <c r="F36" s="2">
        <f t="shared" si="9"/>
        <v>2</v>
      </c>
      <c r="G36" s="2">
        <f t="shared" si="9"/>
        <v>1</v>
      </c>
      <c r="H36" s="2">
        <f t="shared" si="9"/>
        <v>2</v>
      </c>
      <c r="I36" s="2">
        <f t="shared" si="9"/>
        <v>1</v>
      </c>
      <c r="J36" s="2">
        <f t="shared" si="9"/>
        <v>2</v>
      </c>
      <c r="K36" s="2">
        <f t="shared" si="9"/>
        <v>1</v>
      </c>
      <c r="L36" s="2">
        <f t="shared" si="9"/>
        <v>1</v>
      </c>
      <c r="M36" s="2">
        <f t="shared" si="9"/>
        <v>1</v>
      </c>
      <c r="N36" s="2">
        <f t="shared" si="9"/>
        <v>1</v>
      </c>
    </row>
    <row r="38" spans="1:14" s="2" customFormat="1" ht="12.75">
      <c r="A38" s="2" t="s">
        <v>51</v>
      </c>
      <c r="D38" s="2">
        <f>AVERAGE(D19:D20)</f>
        <v>33.5</v>
      </c>
      <c r="E38" s="2">
        <f aca="true" t="shared" si="10" ref="E38:N38">AVERAGE(E19:E20)</f>
        <v>25</v>
      </c>
      <c r="F38" s="2">
        <f t="shared" si="10"/>
        <v>4</v>
      </c>
      <c r="G38" s="2">
        <f t="shared" si="10"/>
        <v>4.5</v>
      </c>
      <c r="H38" s="2">
        <f t="shared" si="10"/>
        <v>2</v>
      </c>
      <c r="I38" s="2">
        <f t="shared" si="10"/>
        <v>51</v>
      </c>
      <c r="J38" s="2">
        <f t="shared" si="10"/>
        <v>55</v>
      </c>
      <c r="K38" s="2">
        <f t="shared" si="10"/>
        <v>18.5</v>
      </c>
      <c r="L38" s="2">
        <f t="shared" si="10"/>
        <v>8</v>
      </c>
      <c r="M38" s="2">
        <f t="shared" si="10"/>
        <v>132.5</v>
      </c>
      <c r="N38" s="2">
        <f t="shared" si="10"/>
        <v>201.5</v>
      </c>
    </row>
    <row r="39" spans="1:14" s="4" customFormat="1" ht="12.75">
      <c r="A39" s="4" t="s">
        <v>49</v>
      </c>
      <c r="D39" s="4">
        <f>D21/D32</f>
        <v>0.12028725314183124</v>
      </c>
      <c r="E39" s="4">
        <f aca="true" t="shared" si="11" ref="E39:N39">E21/E32</f>
        <v>0.15723270440251572</v>
      </c>
      <c r="F39" s="4">
        <f t="shared" si="11"/>
        <v>0.08080808080808081</v>
      </c>
      <c r="G39" s="4">
        <f t="shared" si="11"/>
        <v>0.08256880733944955</v>
      </c>
      <c r="H39" s="4">
        <f t="shared" si="11"/>
        <v>0.04040404040404041</v>
      </c>
      <c r="I39" s="4">
        <f t="shared" si="11"/>
        <v>0.3279742765273312</v>
      </c>
      <c r="J39" s="4">
        <f t="shared" si="11"/>
        <v>0.37542662116040953</v>
      </c>
      <c r="K39" s="4">
        <f t="shared" si="11"/>
        <v>0.3274336283185841</v>
      </c>
      <c r="L39" s="4">
        <f t="shared" si="11"/>
        <v>0.2222222222222222</v>
      </c>
      <c r="M39" s="4">
        <f t="shared" si="11"/>
        <v>0.3358681875792142</v>
      </c>
      <c r="N39" s="4">
        <f t="shared" si="11"/>
        <v>0.20446473871131404</v>
      </c>
    </row>
    <row r="40" spans="1:14" s="2" customFormat="1" ht="12.75">
      <c r="A40" s="2" t="s">
        <v>50</v>
      </c>
      <c r="D40" s="2">
        <f>RANK(D50,D49:D51)</f>
        <v>3</v>
      </c>
      <c r="E40" s="2">
        <f aca="true" t="shared" si="12" ref="E40:N40">RANK(E50,E49:E51)</f>
        <v>3</v>
      </c>
      <c r="F40" s="2">
        <f t="shared" si="12"/>
        <v>3</v>
      </c>
      <c r="G40" s="2">
        <f t="shared" si="12"/>
        <v>3</v>
      </c>
      <c r="H40" s="2">
        <f t="shared" si="12"/>
        <v>3</v>
      </c>
      <c r="I40" s="2">
        <f t="shared" si="12"/>
        <v>2</v>
      </c>
      <c r="J40" s="2">
        <f t="shared" si="12"/>
        <v>1</v>
      </c>
      <c r="K40" s="2">
        <f t="shared" si="12"/>
        <v>1</v>
      </c>
      <c r="L40" s="2">
        <f t="shared" si="12"/>
        <v>2</v>
      </c>
      <c r="M40" s="2">
        <f t="shared" si="12"/>
        <v>2</v>
      </c>
      <c r="N40" s="2">
        <f t="shared" si="12"/>
        <v>2</v>
      </c>
    </row>
    <row r="42" spans="1:14" s="2" customFormat="1" ht="12.75">
      <c r="A42" s="2" t="s">
        <v>52</v>
      </c>
      <c r="D42" s="2">
        <f>AVERAGE(D23:D29)</f>
        <v>58.714285714285715</v>
      </c>
      <c r="E42" s="2">
        <f aca="true" t="shared" si="13" ref="E42:M42">AVERAGE(E23:E29)</f>
        <v>29.857142857142858</v>
      </c>
      <c r="F42" s="2">
        <f t="shared" si="13"/>
        <v>10.571428571428571</v>
      </c>
      <c r="G42" s="2">
        <f t="shared" si="13"/>
        <v>10</v>
      </c>
      <c r="H42" s="2">
        <f t="shared" si="13"/>
        <v>10.714285714285714</v>
      </c>
      <c r="I42" s="2">
        <f t="shared" si="13"/>
        <v>12.857142857142858</v>
      </c>
      <c r="J42" s="2">
        <f t="shared" si="13"/>
        <v>13.285714285714286</v>
      </c>
      <c r="K42" s="2">
        <f t="shared" si="13"/>
        <v>5.571428571428571</v>
      </c>
      <c r="L42" s="2">
        <f t="shared" si="13"/>
        <v>4.571428571428571</v>
      </c>
      <c r="M42" s="2">
        <f t="shared" si="13"/>
        <v>36.285714285714285</v>
      </c>
      <c r="N42" s="2">
        <f>AVERAGE(N23:N29)</f>
        <v>156.14285714285714</v>
      </c>
    </row>
    <row r="43" spans="1:14" s="4" customFormat="1" ht="12.75">
      <c r="A43" s="4" t="s">
        <v>49</v>
      </c>
      <c r="D43" s="4">
        <f>D30/D32</f>
        <v>0.7378815080789947</v>
      </c>
      <c r="E43" s="4">
        <f aca="true" t="shared" si="14" ref="E43:N43">E30/E32</f>
        <v>0.6572327044025157</v>
      </c>
      <c r="F43" s="4">
        <f t="shared" si="14"/>
        <v>0.7474747474747475</v>
      </c>
      <c r="G43" s="4">
        <f t="shared" si="14"/>
        <v>0.6422018348623854</v>
      </c>
      <c r="H43" s="4">
        <f t="shared" si="14"/>
        <v>0.7575757575757576</v>
      </c>
      <c r="I43" s="4">
        <f t="shared" si="14"/>
        <v>0.28938906752411575</v>
      </c>
      <c r="J43" s="4">
        <f t="shared" si="14"/>
        <v>0.3174061433447099</v>
      </c>
      <c r="K43" s="4">
        <f t="shared" si="14"/>
        <v>0.34513274336283184</v>
      </c>
      <c r="L43" s="4">
        <f t="shared" si="14"/>
        <v>0.4444444444444444</v>
      </c>
      <c r="M43" s="4">
        <f t="shared" si="14"/>
        <v>0.32192648922686945</v>
      </c>
      <c r="N43" s="4">
        <f t="shared" si="14"/>
        <v>0.5545408422120751</v>
      </c>
    </row>
    <row r="44" spans="1:14" s="2" customFormat="1" ht="12.75">
      <c r="A44" s="2" t="s">
        <v>50</v>
      </c>
      <c r="D44" s="2">
        <f>RANK(D51,D49:D51)</f>
        <v>1</v>
      </c>
      <c r="E44" s="2">
        <f aca="true" t="shared" si="15" ref="E44:N44">RANK(E51,E49:E51)</f>
        <v>1</v>
      </c>
      <c r="F44" s="2">
        <f t="shared" si="15"/>
        <v>1</v>
      </c>
      <c r="G44" s="2">
        <f t="shared" si="15"/>
        <v>2</v>
      </c>
      <c r="H44" s="2">
        <f t="shared" si="15"/>
        <v>1</v>
      </c>
      <c r="I44" s="2">
        <f t="shared" si="15"/>
        <v>3</v>
      </c>
      <c r="J44" s="2">
        <f t="shared" si="15"/>
        <v>3</v>
      </c>
      <c r="K44" s="2">
        <f t="shared" si="15"/>
        <v>3</v>
      </c>
      <c r="L44" s="2">
        <f t="shared" si="15"/>
        <v>3</v>
      </c>
      <c r="M44" s="2">
        <f t="shared" si="15"/>
        <v>3</v>
      </c>
      <c r="N44" s="2">
        <f t="shared" si="15"/>
        <v>3</v>
      </c>
    </row>
    <row r="46" spans="1:14" s="2" customFormat="1" ht="12" customHeight="1">
      <c r="A46" s="2" t="s">
        <v>53</v>
      </c>
      <c r="D46" s="2">
        <f>(D30+D21+D17)/8</f>
        <v>69.625</v>
      </c>
      <c r="E46" s="2">
        <f>(E30+E21+E17)/8</f>
        <v>39.75</v>
      </c>
      <c r="F46" s="2">
        <f>(F30+F21+F17)/8</f>
        <v>12.375</v>
      </c>
      <c r="G46" s="2">
        <f>(G30+G21+G17)/8</f>
        <v>13.625</v>
      </c>
      <c r="H46" s="2">
        <f>(H30+H21+H17)/9</f>
        <v>11</v>
      </c>
      <c r="I46" s="2">
        <f>(I30+I21+I17)/5</f>
        <v>62.2</v>
      </c>
      <c r="J46" s="2">
        <f>(J30+J21+J17)/3</f>
        <v>97.66666666666667</v>
      </c>
      <c r="K46" s="2">
        <f>(K30+K21+K17)/9</f>
        <v>12.555555555555555</v>
      </c>
      <c r="L46" s="2">
        <f>(L30+L21+L17)/3</f>
        <v>24</v>
      </c>
      <c r="M46" s="2">
        <f>(M30+M21+M17)/9</f>
        <v>87.66666666666667</v>
      </c>
      <c r="N46" s="2">
        <f>(N30+N21+N17)/11</f>
        <v>179.1818181818182</v>
      </c>
    </row>
    <row r="49" spans="4:14" ht="12.75">
      <c r="D49" s="1">
        <f>D34</f>
        <v>39.5</v>
      </c>
      <c r="E49" s="1">
        <f aca="true" t="shared" si="16" ref="E49:N49">E34</f>
        <v>29.5</v>
      </c>
      <c r="F49" s="1">
        <f t="shared" si="16"/>
        <v>8.5</v>
      </c>
      <c r="G49" s="1">
        <f t="shared" si="16"/>
        <v>15</v>
      </c>
      <c r="H49" s="1">
        <f t="shared" si="16"/>
        <v>10</v>
      </c>
      <c r="I49" s="1">
        <f t="shared" si="16"/>
        <v>59.5</v>
      </c>
      <c r="J49" s="1">
        <f t="shared" si="16"/>
        <v>45</v>
      </c>
      <c r="K49" s="1">
        <f t="shared" si="16"/>
        <v>18.5</v>
      </c>
      <c r="L49" s="1">
        <f t="shared" si="16"/>
        <v>12</v>
      </c>
      <c r="M49" s="1">
        <f t="shared" si="16"/>
        <v>135</v>
      </c>
      <c r="N49" s="1">
        <f t="shared" si="16"/>
        <v>237.5</v>
      </c>
    </row>
    <row r="50" spans="4:14" ht="12.75">
      <c r="D50" s="1">
        <f>D38</f>
        <v>33.5</v>
      </c>
      <c r="E50" s="1">
        <f aca="true" t="shared" si="17" ref="E50:N50">E38</f>
        <v>25</v>
      </c>
      <c r="F50" s="1">
        <f t="shared" si="17"/>
        <v>4</v>
      </c>
      <c r="G50" s="1">
        <f t="shared" si="17"/>
        <v>4.5</v>
      </c>
      <c r="H50" s="1">
        <f t="shared" si="17"/>
        <v>2</v>
      </c>
      <c r="I50" s="1">
        <f t="shared" si="17"/>
        <v>51</v>
      </c>
      <c r="J50" s="1">
        <f t="shared" si="17"/>
        <v>55</v>
      </c>
      <c r="K50" s="1">
        <f t="shared" si="17"/>
        <v>18.5</v>
      </c>
      <c r="L50" s="1">
        <f t="shared" si="17"/>
        <v>8</v>
      </c>
      <c r="M50" s="1">
        <f t="shared" si="17"/>
        <v>132.5</v>
      </c>
      <c r="N50" s="1">
        <f t="shared" si="17"/>
        <v>201.5</v>
      </c>
    </row>
    <row r="51" spans="4:14" ht="12.75">
      <c r="D51" s="1">
        <f>D42</f>
        <v>58.714285714285715</v>
      </c>
      <c r="E51" s="1">
        <f aca="true" t="shared" si="18" ref="E51:N51">E42</f>
        <v>29.857142857142858</v>
      </c>
      <c r="F51" s="1">
        <f t="shared" si="18"/>
        <v>10.571428571428571</v>
      </c>
      <c r="G51" s="1">
        <f t="shared" si="18"/>
        <v>10</v>
      </c>
      <c r="H51" s="1">
        <f t="shared" si="18"/>
        <v>10.714285714285714</v>
      </c>
      <c r="I51" s="1">
        <f t="shared" si="18"/>
        <v>12.857142857142858</v>
      </c>
      <c r="J51" s="1">
        <f t="shared" si="18"/>
        <v>13.285714285714286</v>
      </c>
      <c r="K51" s="1">
        <f t="shared" si="18"/>
        <v>5.571428571428571</v>
      </c>
      <c r="L51" s="1">
        <f t="shared" si="18"/>
        <v>4.571428571428571</v>
      </c>
      <c r="M51" s="1">
        <f t="shared" si="18"/>
        <v>36.285714285714285</v>
      </c>
      <c r="N51" s="1">
        <f t="shared" si="18"/>
        <v>156.14285714285714</v>
      </c>
    </row>
  </sheetData>
  <sheetProtection/>
  <printOptions/>
  <pageMargins left="0.21" right="0" top="0.25" bottom="0.25" header="0.24" footer="0.25"/>
  <pageSetup horizontalDpi="600" verticalDpi="600" orientation="landscape" scale="95" r:id="rId1"/>
  <headerFooter alignWithMargins="0"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6">
      <selection activeCell="L30" sqref="L30"/>
    </sheetView>
  </sheetViews>
  <sheetFormatPr defaultColWidth="9.140625" defaultRowHeight="12.75"/>
  <cols>
    <col min="1" max="1" width="21.28125" style="1" customWidth="1"/>
    <col min="2" max="2" width="9.7109375" style="1" customWidth="1"/>
    <col min="3" max="3" width="3.00390625" style="1" customWidth="1"/>
    <col min="4" max="4" width="9.57421875" style="1" customWidth="1"/>
    <col min="5" max="5" width="8.8515625" style="1" customWidth="1"/>
    <col min="6" max="6" width="8.7109375" style="1" customWidth="1"/>
    <col min="7" max="7" width="10.00390625" style="1" customWidth="1"/>
    <col min="8" max="8" width="10.57421875" style="1" customWidth="1"/>
    <col min="9" max="9" width="8.140625" style="1" customWidth="1"/>
    <col min="10" max="10" width="9.57421875" style="1" customWidth="1"/>
    <col min="11" max="11" width="10.00390625" style="1" customWidth="1"/>
    <col min="12" max="12" width="9.140625" style="1" customWidth="1"/>
    <col min="13" max="13" width="8.140625" style="1" customWidth="1"/>
    <col min="14" max="14" width="10.00390625" style="1" customWidth="1"/>
    <col min="15" max="16384" width="9.140625" style="1" customWidth="1"/>
  </cols>
  <sheetData>
    <row r="1" ht="12.75">
      <c r="F1" s="2" t="s">
        <v>55</v>
      </c>
    </row>
    <row r="2" ht="12.75">
      <c r="F2" s="2" t="s">
        <v>54</v>
      </c>
    </row>
    <row r="3" ht="12.75">
      <c r="F3" s="6" t="s">
        <v>63</v>
      </c>
    </row>
    <row r="5" spans="1:14" ht="12.7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ht="12.7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ht="12.7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ht="12.7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ht="12.7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ht="12.75">
      <c r="A11" s="9" t="s">
        <v>69</v>
      </c>
    </row>
    <row r="12" spans="1:14" ht="12.75">
      <c r="A12" s="1" t="s">
        <v>28</v>
      </c>
      <c r="D12" s="1">
        <v>26</v>
      </c>
      <c r="E12" s="3">
        <v>0</v>
      </c>
      <c r="F12" s="3">
        <v>3</v>
      </c>
      <c r="G12" s="3">
        <v>0</v>
      </c>
      <c r="H12" s="3">
        <v>3</v>
      </c>
      <c r="I12" s="3">
        <v>1</v>
      </c>
      <c r="J12" s="3">
        <v>2</v>
      </c>
      <c r="K12" s="3">
        <v>0</v>
      </c>
      <c r="L12" s="3">
        <v>0</v>
      </c>
      <c r="M12" s="3">
        <f>+I12+J12+K12+L12</f>
        <v>3</v>
      </c>
      <c r="N12" s="3">
        <f>SUM(D12:L12)</f>
        <v>35</v>
      </c>
    </row>
    <row r="13" spans="1:14" s="2" customFormat="1" ht="12.75">
      <c r="A13" s="2" t="s">
        <v>29</v>
      </c>
      <c r="D13" s="2">
        <f aca="true" t="shared" si="0" ref="D13:N13">D12</f>
        <v>26</v>
      </c>
      <c r="E13" s="2">
        <f t="shared" si="0"/>
        <v>0</v>
      </c>
      <c r="F13" s="2">
        <f t="shared" si="0"/>
        <v>3</v>
      </c>
      <c r="G13" s="2">
        <f t="shared" si="0"/>
        <v>0</v>
      </c>
      <c r="H13" s="2">
        <f t="shared" si="0"/>
        <v>3</v>
      </c>
      <c r="I13" s="2">
        <f t="shared" si="0"/>
        <v>1</v>
      </c>
      <c r="J13" s="2">
        <f t="shared" si="0"/>
        <v>2</v>
      </c>
      <c r="K13" s="2">
        <f t="shared" si="0"/>
        <v>0</v>
      </c>
      <c r="L13" s="2">
        <f t="shared" si="0"/>
        <v>0</v>
      </c>
      <c r="M13" s="2">
        <f t="shared" si="0"/>
        <v>3</v>
      </c>
      <c r="N13" s="2">
        <f t="shared" si="0"/>
        <v>35</v>
      </c>
    </row>
    <row r="14" s="2" customFormat="1" ht="12.75"/>
    <row r="15" spans="1:14" ht="12.75">
      <c r="A15" s="1" t="s">
        <v>56</v>
      </c>
      <c r="B15" s="1" t="s">
        <v>32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64</v>
      </c>
      <c r="J15" s="1">
        <v>62</v>
      </c>
      <c r="K15" s="1">
        <v>23</v>
      </c>
      <c r="L15" s="1">
        <v>21</v>
      </c>
      <c r="M15" s="3">
        <f>+I15+J15+K15+L15</f>
        <v>170</v>
      </c>
      <c r="N15" s="3">
        <f>SUM(D15:L15)</f>
        <v>170</v>
      </c>
    </row>
    <row r="16" spans="1:14" ht="12.75">
      <c r="A16" s="1" t="s">
        <v>31</v>
      </c>
      <c r="B16" s="1" t="s">
        <v>33</v>
      </c>
      <c r="D16" s="1">
        <v>57</v>
      </c>
      <c r="E16" s="1">
        <v>54</v>
      </c>
      <c r="F16" s="1">
        <v>14</v>
      </c>
      <c r="G16" s="1">
        <v>8</v>
      </c>
      <c r="H16" s="1">
        <v>12</v>
      </c>
      <c r="I16" s="1">
        <v>0</v>
      </c>
      <c r="J16" s="1">
        <v>0</v>
      </c>
      <c r="K16" s="1">
        <v>0</v>
      </c>
      <c r="L16" s="1">
        <v>0</v>
      </c>
      <c r="M16" s="3">
        <f>+I16+J16+K16+L16</f>
        <v>0</v>
      </c>
      <c r="N16" s="3">
        <f>SUM(D16:L16)</f>
        <v>145</v>
      </c>
    </row>
    <row r="17" spans="1:14" s="2" customFormat="1" ht="12.75">
      <c r="A17" s="2" t="s">
        <v>34</v>
      </c>
      <c r="D17" s="2">
        <f>+D15+D16</f>
        <v>57</v>
      </c>
      <c r="E17" s="2">
        <f aca="true" t="shared" si="1" ref="E17:N17">+E15+E16</f>
        <v>54</v>
      </c>
      <c r="F17" s="2">
        <f t="shared" si="1"/>
        <v>14</v>
      </c>
      <c r="G17" s="2">
        <f t="shared" si="1"/>
        <v>8</v>
      </c>
      <c r="H17" s="2">
        <f t="shared" si="1"/>
        <v>12</v>
      </c>
      <c r="I17" s="2">
        <f t="shared" si="1"/>
        <v>64</v>
      </c>
      <c r="J17" s="2">
        <f t="shared" si="1"/>
        <v>62</v>
      </c>
      <c r="K17" s="2">
        <f t="shared" si="1"/>
        <v>23</v>
      </c>
      <c r="L17" s="2">
        <f t="shared" si="1"/>
        <v>21</v>
      </c>
      <c r="M17" s="2">
        <f t="shared" si="1"/>
        <v>170</v>
      </c>
      <c r="N17" s="2">
        <f t="shared" si="1"/>
        <v>315</v>
      </c>
    </row>
    <row r="19" spans="1:14" ht="12.75">
      <c r="A19" s="3" t="s">
        <v>58</v>
      </c>
      <c r="B19" s="1" t="s">
        <v>36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55</v>
      </c>
      <c r="J19" s="1">
        <v>77</v>
      </c>
      <c r="K19" s="1">
        <v>15</v>
      </c>
      <c r="L19" s="1">
        <v>8</v>
      </c>
      <c r="M19" s="3">
        <f>+I19+J19+K19+L19</f>
        <v>155</v>
      </c>
      <c r="N19" s="3">
        <f>SUM(D19:L19)</f>
        <v>155</v>
      </c>
    </row>
    <row r="20" spans="1:14" ht="12.75">
      <c r="A20" s="1" t="s">
        <v>35</v>
      </c>
      <c r="B20" s="1" t="s">
        <v>37</v>
      </c>
      <c r="D20" s="1">
        <v>48</v>
      </c>
      <c r="E20" s="1">
        <v>40</v>
      </c>
      <c r="F20" s="1">
        <v>17</v>
      </c>
      <c r="G20" s="1">
        <v>10</v>
      </c>
      <c r="H20" s="1">
        <v>7</v>
      </c>
      <c r="I20" s="1">
        <v>0</v>
      </c>
      <c r="J20" s="1">
        <v>0</v>
      </c>
      <c r="K20" s="1">
        <v>0</v>
      </c>
      <c r="L20" s="1">
        <v>0</v>
      </c>
      <c r="M20" s="3">
        <f>+I20+J20+K20+L20</f>
        <v>0</v>
      </c>
      <c r="N20" s="3">
        <f>SUM(D20:L20)</f>
        <v>122</v>
      </c>
    </row>
    <row r="21" spans="1:14" s="2" customFormat="1" ht="12.75">
      <c r="A21" s="2" t="s">
        <v>38</v>
      </c>
      <c r="D21" s="2">
        <f>+D19+D20</f>
        <v>48</v>
      </c>
      <c r="E21" s="2">
        <f aca="true" t="shared" si="2" ref="E21:N21">+E19+E20</f>
        <v>40</v>
      </c>
      <c r="F21" s="2">
        <f t="shared" si="2"/>
        <v>17</v>
      </c>
      <c r="G21" s="2">
        <f t="shared" si="2"/>
        <v>10</v>
      </c>
      <c r="H21" s="2">
        <f t="shared" si="2"/>
        <v>7</v>
      </c>
      <c r="I21" s="2">
        <f t="shared" si="2"/>
        <v>55</v>
      </c>
      <c r="J21" s="2">
        <f t="shared" si="2"/>
        <v>77</v>
      </c>
      <c r="K21" s="2">
        <f t="shared" si="2"/>
        <v>15</v>
      </c>
      <c r="L21" s="2">
        <f t="shared" si="2"/>
        <v>8</v>
      </c>
      <c r="M21" s="2">
        <f t="shared" si="2"/>
        <v>155</v>
      </c>
      <c r="N21" s="2">
        <f t="shared" si="2"/>
        <v>277</v>
      </c>
    </row>
    <row r="22" s="2" customFormat="1" ht="12.75"/>
    <row r="23" spans="1:14" ht="12.75">
      <c r="A23" s="1" t="s">
        <v>44</v>
      </c>
      <c r="B23" s="1" t="s">
        <v>60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74</v>
      </c>
      <c r="J23" s="1">
        <v>56</v>
      </c>
      <c r="K23" s="1">
        <v>31</v>
      </c>
      <c r="L23" s="1">
        <v>21</v>
      </c>
      <c r="M23" s="3">
        <f aca="true" t="shared" si="3" ref="M23:M29">+I23+J23+K23+L23</f>
        <v>182</v>
      </c>
      <c r="N23" s="3">
        <f aca="true" t="shared" si="4" ref="N23:N29">SUM(D23:L23)</f>
        <v>182</v>
      </c>
    </row>
    <row r="24" spans="1:14" ht="12.75">
      <c r="A24" s="1" t="s">
        <v>57</v>
      </c>
      <c r="B24" s="1" t="s">
        <v>61</v>
      </c>
      <c r="D24" s="1">
        <v>48</v>
      </c>
      <c r="E24" s="1">
        <v>47</v>
      </c>
      <c r="F24" s="1">
        <v>24</v>
      </c>
      <c r="G24" s="1">
        <v>9</v>
      </c>
      <c r="H24" s="1">
        <v>7</v>
      </c>
      <c r="I24" s="1">
        <v>0</v>
      </c>
      <c r="J24" s="1">
        <v>0</v>
      </c>
      <c r="K24" s="1">
        <v>0</v>
      </c>
      <c r="L24" s="1">
        <v>0</v>
      </c>
      <c r="M24" s="3">
        <f t="shared" si="3"/>
        <v>0</v>
      </c>
      <c r="N24" s="3">
        <f t="shared" si="4"/>
        <v>135</v>
      </c>
    </row>
    <row r="25" spans="1:14" ht="12.75">
      <c r="A25" s="1" t="s">
        <v>65</v>
      </c>
      <c r="B25" s="1" t="s">
        <v>39</v>
      </c>
      <c r="D25" s="1">
        <v>62</v>
      </c>
      <c r="E25" s="1">
        <v>27</v>
      </c>
      <c r="F25" s="1">
        <v>20</v>
      </c>
      <c r="G25" s="1">
        <v>14</v>
      </c>
      <c r="H25" s="1">
        <v>14</v>
      </c>
      <c r="I25" s="1">
        <v>0</v>
      </c>
      <c r="J25" s="1">
        <v>0</v>
      </c>
      <c r="K25" s="1">
        <v>0</v>
      </c>
      <c r="L25" s="1">
        <v>0</v>
      </c>
      <c r="M25" s="3">
        <f t="shared" si="3"/>
        <v>0</v>
      </c>
      <c r="N25" s="3">
        <f t="shared" si="4"/>
        <v>137</v>
      </c>
    </row>
    <row r="26" spans="1:14" ht="12.75">
      <c r="A26" s="3" t="s">
        <v>67</v>
      </c>
      <c r="B26" s="1" t="s">
        <v>40</v>
      </c>
      <c r="D26" s="1">
        <v>33</v>
      </c>
      <c r="E26" s="1">
        <v>31</v>
      </c>
      <c r="F26" s="1">
        <v>15</v>
      </c>
      <c r="G26" s="1">
        <v>8</v>
      </c>
      <c r="H26" s="1">
        <v>4</v>
      </c>
      <c r="I26" s="1">
        <v>0</v>
      </c>
      <c r="J26" s="1">
        <v>0</v>
      </c>
      <c r="K26" s="1">
        <v>0</v>
      </c>
      <c r="L26" s="1">
        <v>0</v>
      </c>
      <c r="M26" s="3">
        <f t="shared" si="3"/>
        <v>0</v>
      </c>
      <c r="N26" s="3">
        <f t="shared" si="4"/>
        <v>91</v>
      </c>
    </row>
    <row r="27" spans="1:14" ht="12.75">
      <c r="A27" s="3" t="s">
        <v>62</v>
      </c>
      <c r="B27" s="1" t="s">
        <v>41</v>
      </c>
      <c r="D27" s="1">
        <v>34</v>
      </c>
      <c r="E27" s="1">
        <v>23</v>
      </c>
      <c r="F27" s="1">
        <v>22</v>
      </c>
      <c r="G27" s="1">
        <v>13</v>
      </c>
      <c r="H27" s="1">
        <v>4</v>
      </c>
      <c r="I27" s="1">
        <v>0</v>
      </c>
      <c r="J27" s="1">
        <v>0</v>
      </c>
      <c r="K27" s="1">
        <v>0</v>
      </c>
      <c r="L27" s="1">
        <v>0</v>
      </c>
      <c r="M27" s="3">
        <f t="shared" si="3"/>
        <v>0</v>
      </c>
      <c r="N27" s="3">
        <f t="shared" si="4"/>
        <v>96</v>
      </c>
    </row>
    <row r="28" spans="1:14" ht="12.75">
      <c r="A28" s="1" t="s">
        <v>45</v>
      </c>
      <c r="B28" s="1" t="s">
        <v>42</v>
      </c>
      <c r="D28" s="1">
        <v>67</v>
      </c>
      <c r="E28" s="1">
        <v>37</v>
      </c>
      <c r="F28" s="1">
        <v>10</v>
      </c>
      <c r="G28" s="1">
        <v>2</v>
      </c>
      <c r="H28" s="1">
        <v>7</v>
      </c>
      <c r="I28" s="1">
        <v>0</v>
      </c>
      <c r="J28" s="1">
        <v>0</v>
      </c>
      <c r="K28" s="1">
        <v>0</v>
      </c>
      <c r="L28" s="1">
        <v>0</v>
      </c>
      <c r="M28" s="3">
        <f t="shared" si="3"/>
        <v>0</v>
      </c>
      <c r="N28" s="3">
        <f t="shared" si="4"/>
        <v>123</v>
      </c>
    </row>
    <row r="29" spans="1:14" ht="12.75">
      <c r="A29" s="1" t="s">
        <v>30</v>
      </c>
      <c r="B29" s="1" t="s">
        <v>43</v>
      </c>
      <c r="D29" s="1">
        <v>82</v>
      </c>
      <c r="E29" s="1">
        <v>27</v>
      </c>
      <c r="F29" s="1">
        <v>9</v>
      </c>
      <c r="G29" s="1">
        <v>8</v>
      </c>
      <c r="H29" s="1">
        <v>11</v>
      </c>
      <c r="I29" s="1">
        <v>0</v>
      </c>
      <c r="J29" s="1">
        <v>0</v>
      </c>
      <c r="K29" s="1">
        <v>0</v>
      </c>
      <c r="L29" s="1">
        <v>0</v>
      </c>
      <c r="M29" s="3">
        <f t="shared" si="3"/>
        <v>0</v>
      </c>
      <c r="N29" s="3">
        <f t="shared" si="4"/>
        <v>137</v>
      </c>
    </row>
    <row r="30" spans="1:14" s="2" customFormat="1" ht="12.75">
      <c r="A30" s="2" t="s">
        <v>46</v>
      </c>
      <c r="D30" s="2">
        <f>SUM(D23:D29)</f>
        <v>326</v>
      </c>
      <c r="E30" s="2">
        <f aca="true" t="shared" si="5" ref="E30:L30">SUM(E23:E29)</f>
        <v>192</v>
      </c>
      <c r="F30" s="2">
        <v>100</v>
      </c>
      <c r="G30" s="2">
        <f t="shared" si="5"/>
        <v>54</v>
      </c>
      <c r="H30" s="2">
        <f t="shared" si="5"/>
        <v>47</v>
      </c>
      <c r="I30" s="2">
        <f t="shared" si="5"/>
        <v>74</v>
      </c>
      <c r="J30" s="2">
        <f t="shared" si="5"/>
        <v>56</v>
      </c>
      <c r="K30" s="2">
        <f t="shared" si="5"/>
        <v>31</v>
      </c>
      <c r="L30" s="2">
        <f t="shared" si="5"/>
        <v>21</v>
      </c>
      <c r="M30" s="2">
        <f>SUM(M23:M29)</f>
        <v>182</v>
      </c>
      <c r="N30" s="2">
        <f>SUM(N23:N29)</f>
        <v>901</v>
      </c>
    </row>
    <row r="32" spans="1:14" s="2" customFormat="1" ht="12.75">
      <c r="A32" s="2" t="s">
        <v>47</v>
      </c>
      <c r="D32" s="2">
        <f aca="true" t="shared" si="6" ref="D32:L32">D17+D21+D30</f>
        <v>431</v>
      </c>
      <c r="E32" s="2">
        <f t="shared" si="6"/>
        <v>286</v>
      </c>
      <c r="F32" s="2">
        <f t="shared" si="6"/>
        <v>131</v>
      </c>
      <c r="G32" s="2">
        <f t="shared" si="6"/>
        <v>72</v>
      </c>
      <c r="H32" s="2">
        <f t="shared" si="6"/>
        <v>66</v>
      </c>
      <c r="I32" s="2">
        <f t="shared" si="6"/>
        <v>193</v>
      </c>
      <c r="J32" s="2">
        <f t="shared" si="6"/>
        <v>195</v>
      </c>
      <c r="K32" s="2">
        <f t="shared" si="6"/>
        <v>69</v>
      </c>
      <c r="L32" s="2">
        <f t="shared" si="6"/>
        <v>50</v>
      </c>
      <c r="M32" s="2">
        <f>+M17+M21+M30</f>
        <v>507</v>
      </c>
      <c r="N32" s="2">
        <f>+N17+N21+N30</f>
        <v>1493</v>
      </c>
    </row>
    <row r="34" spans="1:14" s="2" customFormat="1" ht="12.75">
      <c r="A34" s="2" t="s">
        <v>48</v>
      </c>
      <c r="D34" s="2">
        <f>AVERAGE(D15:D16)</f>
        <v>28.5</v>
      </c>
      <c r="E34" s="2">
        <f aca="true" t="shared" si="7" ref="E34:L34">AVERAGE(E15:E16)</f>
        <v>27</v>
      </c>
      <c r="F34" s="2">
        <f t="shared" si="7"/>
        <v>7</v>
      </c>
      <c r="G34" s="2">
        <f t="shared" si="7"/>
        <v>4</v>
      </c>
      <c r="H34" s="2">
        <f t="shared" si="7"/>
        <v>6</v>
      </c>
      <c r="I34" s="2">
        <f t="shared" si="7"/>
        <v>32</v>
      </c>
      <c r="J34" s="2">
        <f t="shared" si="7"/>
        <v>31</v>
      </c>
      <c r="K34" s="2">
        <f t="shared" si="7"/>
        <v>11.5</v>
      </c>
      <c r="L34" s="2">
        <f t="shared" si="7"/>
        <v>10.5</v>
      </c>
      <c r="M34" s="2">
        <f>AVERAGE(M15:M16)</f>
        <v>85</v>
      </c>
      <c r="N34" s="2">
        <f>AVERAGE(N15:N16)</f>
        <v>157.5</v>
      </c>
    </row>
    <row r="35" spans="1:14" s="4" customFormat="1" ht="12.75">
      <c r="A35" s="4" t="s">
        <v>49</v>
      </c>
      <c r="D35" s="4">
        <f>D17/D32</f>
        <v>0.13225058004640372</v>
      </c>
      <c r="E35" s="4">
        <f aca="true" t="shared" si="8" ref="E35:N35">E17/E32</f>
        <v>0.1888111888111888</v>
      </c>
      <c r="F35" s="4">
        <f t="shared" si="8"/>
        <v>0.10687022900763359</v>
      </c>
      <c r="G35" s="4">
        <f t="shared" si="8"/>
        <v>0.1111111111111111</v>
      </c>
      <c r="H35" s="4">
        <f t="shared" si="8"/>
        <v>0.18181818181818182</v>
      </c>
      <c r="I35" s="4">
        <f t="shared" si="8"/>
        <v>0.3316062176165803</v>
      </c>
      <c r="J35" s="4">
        <f t="shared" si="8"/>
        <v>0.31794871794871793</v>
      </c>
      <c r="K35" s="4">
        <f t="shared" si="8"/>
        <v>0.3333333333333333</v>
      </c>
      <c r="L35" s="4">
        <f t="shared" si="8"/>
        <v>0.42</v>
      </c>
      <c r="M35" s="4">
        <f t="shared" si="8"/>
        <v>0.33530571992110453</v>
      </c>
      <c r="N35" s="4">
        <f t="shared" si="8"/>
        <v>0.21098459477561957</v>
      </c>
    </row>
    <row r="36" spans="1:14" s="2" customFormat="1" ht="12.75">
      <c r="A36" s="2" t="s">
        <v>50</v>
      </c>
      <c r="D36" s="2">
        <f>RANK(D49,D49:D51)</f>
        <v>2</v>
      </c>
      <c r="E36" s="2">
        <f aca="true" t="shared" si="9" ref="E36:N36">RANK(E49,E49:E51)</f>
        <v>2</v>
      </c>
      <c r="F36" s="2">
        <f t="shared" si="9"/>
        <v>3</v>
      </c>
      <c r="G36" s="2">
        <f t="shared" si="9"/>
        <v>3</v>
      </c>
      <c r="H36" s="2">
        <f t="shared" si="9"/>
        <v>2</v>
      </c>
      <c r="I36" s="2">
        <f t="shared" si="9"/>
        <v>1</v>
      </c>
      <c r="J36" s="2">
        <f t="shared" si="9"/>
        <v>2</v>
      </c>
      <c r="K36" s="2">
        <f t="shared" si="9"/>
        <v>1</v>
      </c>
      <c r="L36" s="2">
        <f t="shared" si="9"/>
        <v>1</v>
      </c>
      <c r="M36" s="2">
        <f t="shared" si="9"/>
        <v>1</v>
      </c>
      <c r="N36" s="2">
        <f t="shared" si="9"/>
        <v>1</v>
      </c>
    </row>
    <row r="38" spans="1:14" s="2" customFormat="1" ht="12.75">
      <c r="A38" s="2" t="s">
        <v>51</v>
      </c>
      <c r="D38" s="2">
        <f>AVERAGE(D19:D20)</f>
        <v>24</v>
      </c>
      <c r="E38" s="2">
        <f aca="true" t="shared" si="10" ref="E38:N38">AVERAGE(E19:E20)</f>
        <v>20</v>
      </c>
      <c r="F38" s="2">
        <f t="shared" si="10"/>
        <v>8.5</v>
      </c>
      <c r="G38" s="2">
        <f t="shared" si="10"/>
        <v>5</v>
      </c>
      <c r="H38" s="2">
        <f t="shared" si="10"/>
        <v>3.5</v>
      </c>
      <c r="I38" s="2">
        <f t="shared" si="10"/>
        <v>27.5</v>
      </c>
      <c r="J38" s="2">
        <f t="shared" si="10"/>
        <v>38.5</v>
      </c>
      <c r="K38" s="2">
        <f t="shared" si="10"/>
        <v>7.5</v>
      </c>
      <c r="L38" s="2">
        <f t="shared" si="10"/>
        <v>4</v>
      </c>
      <c r="M38" s="2">
        <f t="shared" si="10"/>
        <v>77.5</v>
      </c>
      <c r="N38" s="2">
        <f t="shared" si="10"/>
        <v>138.5</v>
      </c>
    </row>
    <row r="39" spans="1:14" s="4" customFormat="1" ht="12.75">
      <c r="A39" s="4" t="s">
        <v>49</v>
      </c>
      <c r="D39" s="4">
        <f>D21/D32</f>
        <v>0.11136890951276102</v>
      </c>
      <c r="E39" s="4">
        <f aca="true" t="shared" si="11" ref="E39:N39">E21/E32</f>
        <v>0.13986013986013987</v>
      </c>
      <c r="F39" s="4">
        <f t="shared" si="11"/>
        <v>0.1297709923664122</v>
      </c>
      <c r="G39" s="4">
        <f t="shared" si="11"/>
        <v>0.1388888888888889</v>
      </c>
      <c r="H39" s="4">
        <f t="shared" si="11"/>
        <v>0.10606060606060606</v>
      </c>
      <c r="I39" s="4">
        <f t="shared" si="11"/>
        <v>0.2849740932642487</v>
      </c>
      <c r="J39" s="4">
        <f t="shared" si="11"/>
        <v>0.39487179487179486</v>
      </c>
      <c r="K39" s="4">
        <f t="shared" si="11"/>
        <v>0.21739130434782608</v>
      </c>
      <c r="L39" s="4">
        <f t="shared" si="11"/>
        <v>0.16</v>
      </c>
      <c r="M39" s="4">
        <f t="shared" si="11"/>
        <v>0.3057199211045365</v>
      </c>
      <c r="N39" s="4">
        <f t="shared" si="11"/>
        <v>0.1855324849296718</v>
      </c>
    </row>
    <row r="40" spans="1:14" s="2" customFormat="1" ht="12.75">
      <c r="A40" s="2" t="s">
        <v>50</v>
      </c>
      <c r="D40" s="2">
        <f>RANK(D50,D49:D51)</f>
        <v>3</v>
      </c>
      <c r="E40" s="2">
        <f aca="true" t="shared" si="12" ref="E40:N40">RANK(E50,E49:E51)</f>
        <v>3</v>
      </c>
      <c r="F40" s="2">
        <f t="shared" si="12"/>
        <v>2</v>
      </c>
      <c r="G40" s="2">
        <f t="shared" si="12"/>
        <v>2</v>
      </c>
      <c r="H40" s="2">
        <f t="shared" si="12"/>
        <v>3</v>
      </c>
      <c r="I40" s="2">
        <f t="shared" si="12"/>
        <v>2</v>
      </c>
      <c r="J40" s="2">
        <f t="shared" si="12"/>
        <v>1</v>
      </c>
      <c r="K40" s="2">
        <f t="shared" si="12"/>
        <v>2</v>
      </c>
      <c r="L40" s="2">
        <f t="shared" si="12"/>
        <v>2</v>
      </c>
      <c r="M40" s="2">
        <f t="shared" si="12"/>
        <v>2</v>
      </c>
      <c r="N40" s="2">
        <f t="shared" si="12"/>
        <v>2</v>
      </c>
    </row>
    <row r="42" spans="1:14" s="2" customFormat="1" ht="12.75">
      <c r="A42" s="2" t="s">
        <v>52</v>
      </c>
      <c r="D42" s="2">
        <f>AVERAGE(D23:D29)</f>
        <v>46.57142857142857</v>
      </c>
      <c r="E42" s="2">
        <f aca="true" t="shared" si="13" ref="E42:M42">AVERAGE(E23:E29)</f>
        <v>27.428571428571427</v>
      </c>
      <c r="F42" s="2">
        <f t="shared" si="13"/>
        <v>14.285714285714286</v>
      </c>
      <c r="G42" s="2">
        <f t="shared" si="13"/>
        <v>7.714285714285714</v>
      </c>
      <c r="H42" s="2">
        <f t="shared" si="13"/>
        <v>6.714285714285714</v>
      </c>
      <c r="I42" s="2">
        <f t="shared" si="13"/>
        <v>10.571428571428571</v>
      </c>
      <c r="J42" s="2">
        <f t="shared" si="13"/>
        <v>8</v>
      </c>
      <c r="K42" s="2">
        <f t="shared" si="13"/>
        <v>4.428571428571429</v>
      </c>
      <c r="L42" s="2">
        <f t="shared" si="13"/>
        <v>3</v>
      </c>
      <c r="M42" s="2">
        <f t="shared" si="13"/>
        <v>26</v>
      </c>
      <c r="N42" s="2">
        <f>AVERAGE(N23:N29)</f>
        <v>128.71428571428572</v>
      </c>
    </row>
    <row r="43" spans="1:14" s="4" customFormat="1" ht="12.75">
      <c r="A43" s="4" t="s">
        <v>49</v>
      </c>
      <c r="D43" s="4">
        <f>D30/D32</f>
        <v>0.7563805104408353</v>
      </c>
      <c r="E43" s="4">
        <f aca="true" t="shared" si="14" ref="E43:N43">E30/E32</f>
        <v>0.6713286713286714</v>
      </c>
      <c r="F43" s="4">
        <f t="shared" si="14"/>
        <v>0.7633587786259542</v>
      </c>
      <c r="G43" s="4">
        <f t="shared" si="14"/>
        <v>0.75</v>
      </c>
      <c r="H43" s="4">
        <f t="shared" si="14"/>
        <v>0.7121212121212122</v>
      </c>
      <c r="I43" s="4">
        <f t="shared" si="14"/>
        <v>0.38341968911917096</v>
      </c>
      <c r="J43" s="4">
        <f t="shared" si="14"/>
        <v>0.28717948717948716</v>
      </c>
      <c r="K43" s="4">
        <f t="shared" si="14"/>
        <v>0.4492753623188406</v>
      </c>
      <c r="L43" s="4">
        <f t="shared" si="14"/>
        <v>0.42</v>
      </c>
      <c r="M43" s="4">
        <f t="shared" si="14"/>
        <v>0.358974358974359</v>
      </c>
      <c r="N43" s="4">
        <f t="shared" si="14"/>
        <v>0.6034829202947086</v>
      </c>
    </row>
    <row r="44" spans="1:14" s="2" customFormat="1" ht="12.75">
      <c r="A44" s="2" t="s">
        <v>50</v>
      </c>
      <c r="D44" s="2">
        <f>RANK(D51,D49:D51)</f>
        <v>1</v>
      </c>
      <c r="E44" s="2">
        <f aca="true" t="shared" si="15" ref="E44:N44">RANK(E51,E49:E51)</f>
        <v>1</v>
      </c>
      <c r="F44" s="2">
        <f t="shared" si="15"/>
        <v>1</v>
      </c>
      <c r="G44" s="2">
        <f t="shared" si="15"/>
        <v>1</v>
      </c>
      <c r="H44" s="2">
        <f t="shared" si="15"/>
        <v>1</v>
      </c>
      <c r="I44" s="2">
        <f t="shared" si="15"/>
        <v>3</v>
      </c>
      <c r="J44" s="2">
        <f t="shared" si="15"/>
        <v>3</v>
      </c>
      <c r="K44" s="2">
        <f t="shared" si="15"/>
        <v>3</v>
      </c>
      <c r="L44" s="2">
        <f t="shared" si="15"/>
        <v>3</v>
      </c>
      <c r="M44" s="2">
        <f t="shared" si="15"/>
        <v>3</v>
      </c>
      <c r="N44" s="2">
        <f t="shared" si="15"/>
        <v>3</v>
      </c>
    </row>
    <row r="46" spans="1:14" s="2" customFormat="1" ht="12" customHeight="1">
      <c r="A46" s="2" t="s">
        <v>53</v>
      </c>
      <c r="D46" s="2">
        <f>(D30+D21+D17)/8</f>
        <v>53.875</v>
      </c>
      <c r="E46" s="2">
        <f>(E30+E21+E17)/8</f>
        <v>35.75</v>
      </c>
      <c r="F46" s="2">
        <f>(F30+F21+F17)/8</f>
        <v>16.375</v>
      </c>
      <c r="G46" s="2">
        <f>(G30+G21+G17)/8</f>
        <v>9</v>
      </c>
      <c r="H46" s="2">
        <f>(H30+H21+H17)/8</f>
        <v>8.25</v>
      </c>
      <c r="I46" s="2">
        <f>(I30+I21+I17)/3</f>
        <v>64.33333333333333</v>
      </c>
      <c r="J46" s="2">
        <f>(J30+J21+J17)/3</f>
        <v>65</v>
      </c>
      <c r="K46" s="2">
        <f>(K30+K21+K17)/3</f>
        <v>23</v>
      </c>
      <c r="L46" s="2">
        <f>(L30+L21+L17)/3</f>
        <v>16.666666666666668</v>
      </c>
      <c r="M46" s="2">
        <f>(M30+M21+M17)/3</f>
        <v>169</v>
      </c>
      <c r="N46" s="2">
        <f>(N30+N21+N17)/11</f>
        <v>135.72727272727272</v>
      </c>
    </row>
    <row r="49" spans="4:14" ht="12.75">
      <c r="D49" s="1">
        <f>D34</f>
        <v>28.5</v>
      </c>
      <c r="E49" s="1">
        <f aca="true" t="shared" si="16" ref="E49:N49">E34</f>
        <v>27</v>
      </c>
      <c r="F49" s="1">
        <f t="shared" si="16"/>
        <v>7</v>
      </c>
      <c r="G49" s="1">
        <f t="shared" si="16"/>
        <v>4</v>
      </c>
      <c r="H49" s="1">
        <f t="shared" si="16"/>
        <v>6</v>
      </c>
      <c r="I49" s="1">
        <f t="shared" si="16"/>
        <v>32</v>
      </c>
      <c r="J49" s="1">
        <f t="shared" si="16"/>
        <v>31</v>
      </c>
      <c r="K49" s="1">
        <f t="shared" si="16"/>
        <v>11.5</v>
      </c>
      <c r="L49" s="1">
        <f t="shared" si="16"/>
        <v>10.5</v>
      </c>
      <c r="M49" s="1">
        <f t="shared" si="16"/>
        <v>85</v>
      </c>
      <c r="N49" s="1">
        <f t="shared" si="16"/>
        <v>157.5</v>
      </c>
    </row>
    <row r="50" spans="4:14" ht="12.75">
      <c r="D50" s="1">
        <f>D38</f>
        <v>24</v>
      </c>
      <c r="E50" s="1">
        <f aca="true" t="shared" si="17" ref="E50:N50">E38</f>
        <v>20</v>
      </c>
      <c r="F50" s="1">
        <f t="shared" si="17"/>
        <v>8.5</v>
      </c>
      <c r="G50" s="1">
        <f t="shared" si="17"/>
        <v>5</v>
      </c>
      <c r="H50" s="1">
        <f t="shared" si="17"/>
        <v>3.5</v>
      </c>
      <c r="I50" s="1">
        <f t="shared" si="17"/>
        <v>27.5</v>
      </c>
      <c r="J50" s="1">
        <f t="shared" si="17"/>
        <v>38.5</v>
      </c>
      <c r="K50" s="1">
        <f t="shared" si="17"/>
        <v>7.5</v>
      </c>
      <c r="L50" s="1">
        <f t="shared" si="17"/>
        <v>4</v>
      </c>
      <c r="M50" s="1">
        <f t="shared" si="17"/>
        <v>77.5</v>
      </c>
      <c r="N50" s="1">
        <f t="shared" si="17"/>
        <v>138.5</v>
      </c>
    </row>
    <row r="51" spans="4:14" ht="12.75">
      <c r="D51" s="1">
        <f>D42</f>
        <v>46.57142857142857</v>
      </c>
      <c r="E51" s="1">
        <f aca="true" t="shared" si="18" ref="E51:N51">E42</f>
        <v>27.428571428571427</v>
      </c>
      <c r="F51" s="1">
        <f t="shared" si="18"/>
        <v>14.285714285714286</v>
      </c>
      <c r="G51" s="1">
        <f t="shared" si="18"/>
        <v>7.714285714285714</v>
      </c>
      <c r="H51" s="1">
        <f t="shared" si="18"/>
        <v>6.714285714285714</v>
      </c>
      <c r="I51" s="1">
        <f t="shared" si="18"/>
        <v>10.571428571428571</v>
      </c>
      <c r="J51" s="1">
        <f t="shared" si="18"/>
        <v>8</v>
      </c>
      <c r="K51" s="1">
        <f t="shared" si="18"/>
        <v>4.428571428571429</v>
      </c>
      <c r="L51" s="1">
        <f t="shared" si="18"/>
        <v>3</v>
      </c>
      <c r="M51" s="1">
        <f t="shared" si="18"/>
        <v>26</v>
      </c>
      <c r="N51" s="1">
        <f t="shared" si="18"/>
        <v>128.71428571428572</v>
      </c>
    </row>
  </sheetData>
  <sheetProtection/>
  <printOptions/>
  <pageMargins left="0" right="0" top="0.25" bottom="0" header="0.5" footer="0.5"/>
  <pageSetup horizontalDpi="600" verticalDpi="600" orientation="landscape" r:id="rId1"/>
  <headerFooter alignWithMargins="0">
    <oddHeader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Q28" sqref="Q28"/>
    </sheetView>
  </sheetViews>
  <sheetFormatPr defaultColWidth="9.140625" defaultRowHeight="12.75"/>
  <cols>
    <col min="1" max="1" width="21.28125" style="1" customWidth="1"/>
    <col min="2" max="2" width="9.140625" style="1" customWidth="1"/>
    <col min="3" max="3" width="3.00390625" style="1" customWidth="1"/>
    <col min="4" max="4" width="9.57421875" style="1" customWidth="1"/>
    <col min="5" max="5" width="8.8515625" style="1" customWidth="1"/>
    <col min="6" max="6" width="8.7109375" style="1" customWidth="1"/>
    <col min="7" max="7" width="10.00390625" style="1" customWidth="1"/>
    <col min="8" max="8" width="10.57421875" style="1" customWidth="1"/>
    <col min="9" max="9" width="8.140625" style="1" customWidth="1"/>
    <col min="10" max="10" width="9.57421875" style="1" customWidth="1"/>
    <col min="11" max="11" width="10.00390625" style="1" customWidth="1"/>
    <col min="12" max="12" width="9.140625" style="1" customWidth="1"/>
    <col min="13" max="13" width="8.140625" style="1" customWidth="1"/>
    <col min="14" max="14" width="10.00390625" style="1" customWidth="1"/>
    <col min="15" max="16384" width="9.140625" style="1" customWidth="1"/>
  </cols>
  <sheetData>
    <row r="1" ht="12.75">
      <c r="F1" s="2" t="s">
        <v>55</v>
      </c>
    </row>
    <row r="2" ht="12.75">
      <c r="F2" s="2" t="s">
        <v>54</v>
      </c>
    </row>
    <row r="3" ht="12.75">
      <c r="F3" s="6" t="s">
        <v>63</v>
      </c>
    </row>
    <row r="5" spans="1:14" ht="12.7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ht="12.7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ht="12.7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ht="12.7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66</v>
      </c>
      <c r="L8" s="5" t="s">
        <v>22</v>
      </c>
      <c r="M8" s="5" t="s">
        <v>24</v>
      </c>
      <c r="N8" s="5" t="s">
        <v>27</v>
      </c>
    </row>
    <row r="9" spans="1:14" ht="12.7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ht="12.75">
      <c r="A11" s="9" t="s">
        <v>68</v>
      </c>
    </row>
    <row r="12" spans="1:14" ht="12.75">
      <c r="A12" s="1" t="s">
        <v>28</v>
      </c>
      <c r="D12" s="1">
        <v>26</v>
      </c>
      <c r="E12" s="3">
        <v>4</v>
      </c>
      <c r="F12" s="3">
        <v>4</v>
      </c>
      <c r="G12" s="3">
        <v>3</v>
      </c>
      <c r="H12" s="3">
        <v>1</v>
      </c>
      <c r="I12" s="3">
        <v>0</v>
      </c>
      <c r="J12" s="3">
        <v>0</v>
      </c>
      <c r="K12" s="3">
        <v>0</v>
      </c>
      <c r="L12" s="3">
        <v>1</v>
      </c>
      <c r="M12" s="3">
        <f>+I12+J12+K12+L12</f>
        <v>1</v>
      </c>
      <c r="N12" s="3">
        <f>SUM(D12:L12)</f>
        <v>39</v>
      </c>
    </row>
    <row r="13" spans="1:14" s="2" customFormat="1" ht="12.75">
      <c r="A13" s="2" t="s">
        <v>29</v>
      </c>
      <c r="D13" s="2">
        <f aca="true" t="shared" si="0" ref="D13:N13">D12</f>
        <v>26</v>
      </c>
      <c r="E13" s="2">
        <f t="shared" si="0"/>
        <v>4</v>
      </c>
      <c r="F13" s="2">
        <f t="shared" si="0"/>
        <v>4</v>
      </c>
      <c r="G13" s="2">
        <f t="shared" si="0"/>
        <v>3</v>
      </c>
      <c r="H13" s="2">
        <f t="shared" si="0"/>
        <v>1</v>
      </c>
      <c r="I13" s="2">
        <f t="shared" si="0"/>
        <v>0</v>
      </c>
      <c r="J13" s="2">
        <v>0</v>
      </c>
      <c r="K13" s="2">
        <v>0</v>
      </c>
      <c r="L13" s="2">
        <f t="shared" si="0"/>
        <v>1</v>
      </c>
      <c r="M13" s="2">
        <f t="shared" si="0"/>
        <v>1</v>
      </c>
      <c r="N13" s="2">
        <f t="shared" si="0"/>
        <v>39</v>
      </c>
    </row>
    <row r="14" s="2" customFormat="1" ht="12.75"/>
    <row r="15" spans="1:14" ht="12.75">
      <c r="A15" s="1" t="s">
        <v>56</v>
      </c>
      <c r="B15" s="1" t="s">
        <v>32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75</v>
      </c>
      <c r="J15" s="1">
        <v>93</v>
      </c>
      <c r="K15" s="1">
        <v>38</v>
      </c>
      <c r="L15" s="1">
        <v>19</v>
      </c>
      <c r="M15" s="3">
        <f>+I15+J15+K15+L15</f>
        <v>225</v>
      </c>
      <c r="N15" s="3">
        <f>SUM(D15:L15)</f>
        <v>225</v>
      </c>
    </row>
    <row r="16" spans="1:14" ht="12.75">
      <c r="A16" s="1" t="s">
        <v>31</v>
      </c>
      <c r="B16" s="1" t="s">
        <v>33</v>
      </c>
      <c r="D16" s="1">
        <v>82</v>
      </c>
      <c r="E16" s="1">
        <v>41</v>
      </c>
      <c r="F16" s="1">
        <v>15</v>
      </c>
      <c r="G16" s="1">
        <v>11</v>
      </c>
      <c r="H16" s="1">
        <v>40</v>
      </c>
      <c r="I16" s="1">
        <v>0</v>
      </c>
      <c r="J16" s="1">
        <v>0</v>
      </c>
      <c r="K16" s="1">
        <v>0</v>
      </c>
      <c r="L16" s="1">
        <v>0</v>
      </c>
      <c r="M16" s="3">
        <f>+I16+J16+K16+L16</f>
        <v>0</v>
      </c>
      <c r="N16" s="3">
        <f>SUM(D16:L16)</f>
        <v>189</v>
      </c>
    </row>
    <row r="17" spans="1:14" s="2" customFormat="1" ht="12.75">
      <c r="A17" s="2" t="s">
        <v>34</v>
      </c>
      <c r="D17" s="2">
        <f>+D15+D16</f>
        <v>82</v>
      </c>
      <c r="E17" s="2">
        <f aca="true" t="shared" si="1" ref="E17:N17">+E15+E16</f>
        <v>41</v>
      </c>
      <c r="F17" s="1">
        <v>15</v>
      </c>
      <c r="G17" s="2">
        <f t="shared" si="1"/>
        <v>11</v>
      </c>
      <c r="H17" s="2">
        <f t="shared" si="1"/>
        <v>40</v>
      </c>
      <c r="I17" s="2">
        <f t="shared" si="1"/>
        <v>75</v>
      </c>
      <c r="J17" s="2">
        <f t="shared" si="1"/>
        <v>93</v>
      </c>
      <c r="K17" s="2">
        <f t="shared" si="1"/>
        <v>38</v>
      </c>
      <c r="L17" s="2">
        <f t="shared" si="1"/>
        <v>19</v>
      </c>
      <c r="M17" s="2">
        <f t="shared" si="1"/>
        <v>225</v>
      </c>
      <c r="N17" s="2">
        <f t="shared" si="1"/>
        <v>414</v>
      </c>
    </row>
    <row r="19" spans="1:14" ht="12.75">
      <c r="A19" s="3" t="s">
        <v>58</v>
      </c>
      <c r="B19" s="1" t="s">
        <v>36</v>
      </c>
      <c r="D19" s="1">
        <v>0</v>
      </c>
      <c r="E19" s="1">
        <v>0</v>
      </c>
      <c r="F19" s="1">
        <v>0</v>
      </c>
      <c r="G19" s="1">
        <v>0</v>
      </c>
      <c r="H19" s="1">
        <v>1</v>
      </c>
      <c r="I19" s="1">
        <v>83</v>
      </c>
      <c r="J19" s="1">
        <v>86</v>
      </c>
      <c r="K19" s="1">
        <v>24</v>
      </c>
      <c r="L19" s="1">
        <v>20</v>
      </c>
      <c r="M19" s="3">
        <f>+I19+J19+K19+L19</f>
        <v>213</v>
      </c>
      <c r="N19" s="3">
        <f>SUM(D19:L19)</f>
        <v>214</v>
      </c>
    </row>
    <row r="20" spans="1:14" ht="12.75">
      <c r="A20" s="1" t="s">
        <v>35</v>
      </c>
      <c r="B20" s="1" t="s">
        <v>37</v>
      </c>
      <c r="D20" s="1">
        <v>58</v>
      </c>
      <c r="E20" s="1">
        <v>34</v>
      </c>
      <c r="F20" s="1">
        <v>12</v>
      </c>
      <c r="G20" s="1">
        <v>8</v>
      </c>
      <c r="H20" s="1">
        <v>8</v>
      </c>
      <c r="I20" s="1">
        <v>0</v>
      </c>
      <c r="J20" s="1">
        <v>0</v>
      </c>
      <c r="K20" s="1">
        <v>0</v>
      </c>
      <c r="L20" s="1">
        <v>0</v>
      </c>
      <c r="M20" s="3">
        <f>+I20+J20+K20+L20</f>
        <v>0</v>
      </c>
      <c r="N20" s="3">
        <f>SUM(D20:L20)</f>
        <v>120</v>
      </c>
    </row>
    <row r="21" spans="1:14" s="2" customFormat="1" ht="12.75">
      <c r="A21" s="2" t="s">
        <v>38</v>
      </c>
      <c r="D21" s="2">
        <f>+D19+D20</f>
        <v>58</v>
      </c>
      <c r="E21" s="2">
        <f aca="true" t="shared" si="2" ref="E21:N21">+E19+E20</f>
        <v>34</v>
      </c>
      <c r="F21" s="2">
        <f t="shared" si="2"/>
        <v>12</v>
      </c>
      <c r="G21" s="2">
        <f t="shared" si="2"/>
        <v>8</v>
      </c>
      <c r="H21" s="2">
        <f t="shared" si="2"/>
        <v>9</v>
      </c>
      <c r="I21" s="2">
        <f t="shared" si="2"/>
        <v>83</v>
      </c>
      <c r="J21" s="2">
        <f t="shared" si="2"/>
        <v>86</v>
      </c>
      <c r="K21" s="2">
        <f t="shared" si="2"/>
        <v>24</v>
      </c>
      <c r="L21" s="2">
        <f t="shared" si="2"/>
        <v>20</v>
      </c>
      <c r="M21" s="2">
        <f t="shared" si="2"/>
        <v>213</v>
      </c>
      <c r="N21" s="2">
        <f t="shared" si="2"/>
        <v>334</v>
      </c>
    </row>
    <row r="22" s="2" customFormat="1" ht="12.75"/>
    <row r="23" spans="1:14" ht="12.75">
      <c r="A23" s="1" t="s">
        <v>44</v>
      </c>
      <c r="B23" s="1" t="s">
        <v>60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97</v>
      </c>
      <c r="J23" s="1">
        <v>64</v>
      </c>
      <c r="K23" s="1">
        <v>35</v>
      </c>
      <c r="L23" s="1">
        <v>29</v>
      </c>
      <c r="M23" s="3">
        <f aca="true" t="shared" si="3" ref="M23:M29">+I23+J23+K23+L23</f>
        <v>225</v>
      </c>
      <c r="N23" s="3">
        <f aca="true" t="shared" si="4" ref="N23:N29">SUM(D23:L23)</f>
        <v>225</v>
      </c>
    </row>
    <row r="24" spans="1:14" ht="12.75">
      <c r="A24" s="1" t="s">
        <v>57</v>
      </c>
      <c r="B24" s="1" t="s">
        <v>61</v>
      </c>
      <c r="D24" s="1">
        <v>58</v>
      </c>
      <c r="E24" s="3">
        <v>64</v>
      </c>
      <c r="F24" s="1">
        <v>25</v>
      </c>
      <c r="G24" s="1">
        <v>32</v>
      </c>
      <c r="H24" s="1">
        <v>15</v>
      </c>
      <c r="I24" s="1">
        <v>0</v>
      </c>
      <c r="J24" s="1">
        <v>0</v>
      </c>
      <c r="K24" s="1">
        <v>0</v>
      </c>
      <c r="L24" s="1">
        <v>0</v>
      </c>
      <c r="M24" s="3">
        <v>0</v>
      </c>
      <c r="N24" s="3">
        <f t="shared" si="4"/>
        <v>194</v>
      </c>
    </row>
    <row r="25" spans="1:14" ht="12.75">
      <c r="A25" s="1" t="s">
        <v>65</v>
      </c>
      <c r="B25" s="1" t="s">
        <v>39</v>
      </c>
      <c r="D25" s="1">
        <v>105</v>
      </c>
      <c r="E25" s="1">
        <v>34</v>
      </c>
      <c r="F25" s="1">
        <v>12</v>
      </c>
      <c r="G25" s="1">
        <v>8</v>
      </c>
      <c r="H25" s="1">
        <v>6</v>
      </c>
      <c r="I25" s="1">
        <v>0</v>
      </c>
      <c r="J25" s="1">
        <v>0</v>
      </c>
      <c r="K25" s="1">
        <v>0</v>
      </c>
      <c r="L25" s="1">
        <v>0</v>
      </c>
      <c r="M25" s="3">
        <f t="shared" si="3"/>
        <v>0</v>
      </c>
      <c r="N25" s="3">
        <f t="shared" si="4"/>
        <v>165</v>
      </c>
    </row>
    <row r="26" spans="1:14" ht="12.75">
      <c r="A26" s="3" t="s">
        <v>67</v>
      </c>
      <c r="B26" s="1" t="s">
        <v>40</v>
      </c>
      <c r="D26" s="1">
        <v>94</v>
      </c>
      <c r="E26" s="1">
        <v>15</v>
      </c>
      <c r="F26" s="1">
        <v>11</v>
      </c>
      <c r="G26" s="1">
        <v>11</v>
      </c>
      <c r="H26" s="1">
        <v>10</v>
      </c>
      <c r="I26" s="1">
        <v>0</v>
      </c>
      <c r="J26" s="1">
        <v>0</v>
      </c>
      <c r="K26" s="1">
        <v>0</v>
      </c>
      <c r="L26" s="1">
        <v>0</v>
      </c>
      <c r="M26" s="3">
        <f t="shared" si="3"/>
        <v>0</v>
      </c>
      <c r="N26" s="3">
        <f t="shared" si="4"/>
        <v>141</v>
      </c>
    </row>
    <row r="27" spans="1:14" ht="12.75">
      <c r="A27" s="3" t="s">
        <v>62</v>
      </c>
      <c r="B27" s="1" t="s">
        <v>41</v>
      </c>
      <c r="D27" s="1">
        <v>53</v>
      </c>
      <c r="E27" s="1">
        <v>57</v>
      </c>
      <c r="F27" s="1">
        <v>15</v>
      </c>
      <c r="G27" s="1">
        <v>12</v>
      </c>
      <c r="H27" s="1">
        <v>10</v>
      </c>
      <c r="I27" s="1">
        <v>0</v>
      </c>
      <c r="J27" s="1">
        <v>0</v>
      </c>
      <c r="K27" s="1">
        <v>0</v>
      </c>
      <c r="L27" s="1">
        <v>0</v>
      </c>
      <c r="M27" s="3">
        <f t="shared" si="3"/>
        <v>0</v>
      </c>
      <c r="N27" s="3">
        <f t="shared" si="4"/>
        <v>147</v>
      </c>
    </row>
    <row r="28" spans="1:14" ht="12.75">
      <c r="A28" s="1" t="s">
        <v>45</v>
      </c>
      <c r="B28" s="1" t="s">
        <v>42</v>
      </c>
      <c r="D28" s="1">
        <v>57</v>
      </c>
      <c r="E28" s="1">
        <v>19</v>
      </c>
      <c r="F28" s="1">
        <v>17</v>
      </c>
      <c r="G28" s="1">
        <v>13</v>
      </c>
      <c r="H28" s="1">
        <v>31</v>
      </c>
      <c r="I28" s="1">
        <v>0</v>
      </c>
      <c r="J28" s="1">
        <v>0</v>
      </c>
      <c r="K28" s="1">
        <v>0</v>
      </c>
      <c r="L28" s="1">
        <v>0</v>
      </c>
      <c r="M28" s="3">
        <f t="shared" si="3"/>
        <v>0</v>
      </c>
      <c r="N28" s="3">
        <f t="shared" si="4"/>
        <v>137</v>
      </c>
    </row>
    <row r="29" spans="1:14" ht="12.75">
      <c r="A29" s="1" t="s">
        <v>30</v>
      </c>
      <c r="B29" s="1" t="s">
        <v>43</v>
      </c>
      <c r="D29" s="1">
        <v>93</v>
      </c>
      <c r="E29" s="1">
        <v>50</v>
      </c>
      <c r="F29" s="1">
        <v>14</v>
      </c>
      <c r="G29" s="1">
        <v>14</v>
      </c>
      <c r="H29" s="1">
        <v>16</v>
      </c>
      <c r="I29" s="1">
        <v>0</v>
      </c>
      <c r="J29" s="1">
        <v>0</v>
      </c>
      <c r="K29" s="1">
        <v>0</v>
      </c>
      <c r="L29" s="1">
        <v>0</v>
      </c>
      <c r="M29" s="3">
        <f t="shared" si="3"/>
        <v>0</v>
      </c>
      <c r="N29" s="3">
        <f t="shared" si="4"/>
        <v>187</v>
      </c>
    </row>
    <row r="30" spans="1:14" s="2" customFormat="1" ht="12.75">
      <c r="A30" s="2" t="s">
        <v>46</v>
      </c>
      <c r="D30" s="2">
        <f>SUM(D23:D29)</f>
        <v>460</v>
      </c>
      <c r="E30" s="2">
        <f aca="true" t="shared" si="5" ref="E30:N30">SUM(E23:E29)</f>
        <v>239</v>
      </c>
      <c r="F30" s="2">
        <v>94</v>
      </c>
      <c r="G30" s="2">
        <v>90</v>
      </c>
      <c r="H30" s="2">
        <v>88</v>
      </c>
      <c r="I30" s="2">
        <f t="shared" si="5"/>
        <v>97</v>
      </c>
      <c r="J30" s="2">
        <f t="shared" si="5"/>
        <v>64</v>
      </c>
      <c r="K30" s="2">
        <f t="shared" si="5"/>
        <v>35</v>
      </c>
      <c r="L30" s="2">
        <f t="shared" si="5"/>
        <v>29</v>
      </c>
      <c r="M30" s="2">
        <f t="shared" si="5"/>
        <v>225</v>
      </c>
      <c r="N30" s="2">
        <f t="shared" si="5"/>
        <v>1196</v>
      </c>
    </row>
    <row r="32" spans="1:14" s="2" customFormat="1" ht="12.75">
      <c r="A32" s="2" t="s">
        <v>47</v>
      </c>
      <c r="D32" s="2">
        <f aca="true" t="shared" si="6" ref="D32:L32">D17+D21+D30</f>
        <v>600</v>
      </c>
      <c r="E32" s="2">
        <f t="shared" si="6"/>
        <v>314</v>
      </c>
      <c r="F32" s="2">
        <f t="shared" si="6"/>
        <v>121</v>
      </c>
      <c r="G32" s="2">
        <f t="shared" si="6"/>
        <v>109</v>
      </c>
      <c r="H32" s="2">
        <f t="shared" si="6"/>
        <v>137</v>
      </c>
      <c r="I32" s="2">
        <f t="shared" si="6"/>
        <v>255</v>
      </c>
      <c r="J32" s="2">
        <f t="shared" si="6"/>
        <v>243</v>
      </c>
      <c r="K32" s="2">
        <f t="shared" si="6"/>
        <v>97</v>
      </c>
      <c r="L32" s="2">
        <f t="shared" si="6"/>
        <v>68</v>
      </c>
      <c r="M32" s="2">
        <f>+M17+M21+M30</f>
        <v>663</v>
      </c>
      <c r="N32" s="2">
        <f>+N17+N21+N30</f>
        <v>1944</v>
      </c>
    </row>
    <row r="34" spans="1:14" s="2" customFormat="1" ht="12.75">
      <c r="A34" s="2" t="s">
        <v>48</v>
      </c>
      <c r="D34" s="2">
        <f>AVERAGE(D15:D16)</f>
        <v>41</v>
      </c>
      <c r="E34" s="2">
        <f aca="true" t="shared" si="7" ref="E34:L34">AVERAGE(E15:E16)</f>
        <v>20.5</v>
      </c>
      <c r="F34" s="2">
        <f t="shared" si="7"/>
        <v>7.5</v>
      </c>
      <c r="G34" s="2">
        <f t="shared" si="7"/>
        <v>5.5</v>
      </c>
      <c r="H34" s="2">
        <f t="shared" si="7"/>
        <v>20</v>
      </c>
      <c r="I34" s="2">
        <f t="shared" si="7"/>
        <v>37.5</v>
      </c>
      <c r="J34" s="2">
        <f t="shared" si="7"/>
        <v>46.5</v>
      </c>
      <c r="K34" s="2">
        <f t="shared" si="7"/>
        <v>19</v>
      </c>
      <c r="L34" s="2">
        <f t="shared" si="7"/>
        <v>9.5</v>
      </c>
      <c r="M34" s="2">
        <f>AVERAGE(M15:M16)</f>
        <v>112.5</v>
      </c>
      <c r="N34" s="2">
        <f>AVERAGE(N15:N16)</f>
        <v>207</v>
      </c>
    </row>
    <row r="35" spans="1:14" s="4" customFormat="1" ht="12.75">
      <c r="A35" s="4" t="s">
        <v>49</v>
      </c>
      <c r="D35" s="4">
        <f>D17/D32</f>
        <v>0.13666666666666666</v>
      </c>
      <c r="E35" s="4">
        <f aca="true" t="shared" si="8" ref="E35:N35">E17/E32</f>
        <v>0.1305732484076433</v>
      </c>
      <c r="F35" s="4">
        <f t="shared" si="8"/>
        <v>0.12396694214876033</v>
      </c>
      <c r="G35" s="4">
        <f t="shared" si="8"/>
        <v>0.10091743119266056</v>
      </c>
      <c r="H35" s="4">
        <f t="shared" si="8"/>
        <v>0.291970802919708</v>
      </c>
      <c r="I35" s="4">
        <f t="shared" si="8"/>
        <v>0.29411764705882354</v>
      </c>
      <c r="J35" s="4">
        <f t="shared" si="8"/>
        <v>0.38271604938271603</v>
      </c>
      <c r="K35" s="4">
        <f t="shared" si="8"/>
        <v>0.3917525773195876</v>
      </c>
      <c r="L35" s="4">
        <f t="shared" si="8"/>
        <v>0.27941176470588236</v>
      </c>
      <c r="M35" s="4">
        <f t="shared" si="8"/>
        <v>0.3393665158371041</v>
      </c>
      <c r="N35" s="4">
        <f t="shared" si="8"/>
        <v>0.21296296296296297</v>
      </c>
    </row>
    <row r="36" spans="1:14" s="2" customFormat="1" ht="12.75">
      <c r="A36" s="2" t="s">
        <v>50</v>
      </c>
      <c r="D36" s="2">
        <f>RANK(D49,D49:D51)</f>
        <v>2</v>
      </c>
      <c r="E36" s="2">
        <f aca="true" t="shared" si="9" ref="E36:N36">RANK(E49,E49:E51)</f>
        <v>2</v>
      </c>
      <c r="F36" s="2">
        <f t="shared" si="9"/>
        <v>2</v>
      </c>
      <c r="G36" s="2">
        <f t="shared" si="9"/>
        <v>2</v>
      </c>
      <c r="H36" s="2">
        <f t="shared" si="9"/>
        <v>1</v>
      </c>
      <c r="I36" s="2">
        <f t="shared" si="9"/>
        <v>2</v>
      </c>
      <c r="J36" s="2">
        <f t="shared" si="9"/>
        <v>1</v>
      </c>
      <c r="K36" s="2">
        <f t="shared" si="9"/>
        <v>1</v>
      </c>
      <c r="L36" s="2">
        <f t="shared" si="9"/>
        <v>2</v>
      </c>
      <c r="M36" s="2">
        <f t="shared" si="9"/>
        <v>1</v>
      </c>
      <c r="N36" s="2">
        <f t="shared" si="9"/>
        <v>1</v>
      </c>
    </row>
    <row r="38" spans="1:14" s="2" customFormat="1" ht="12.75">
      <c r="A38" s="2" t="s">
        <v>51</v>
      </c>
      <c r="D38" s="2">
        <f>AVERAGE(D19:D20)</f>
        <v>29</v>
      </c>
      <c r="E38" s="2">
        <f aca="true" t="shared" si="10" ref="E38:N38">AVERAGE(E19:E20)</f>
        <v>17</v>
      </c>
      <c r="F38" s="2">
        <f t="shared" si="10"/>
        <v>6</v>
      </c>
      <c r="G38" s="2">
        <f t="shared" si="10"/>
        <v>4</v>
      </c>
      <c r="H38" s="2">
        <f t="shared" si="10"/>
        <v>4.5</v>
      </c>
      <c r="I38" s="2">
        <f t="shared" si="10"/>
        <v>41.5</v>
      </c>
      <c r="J38" s="2">
        <f t="shared" si="10"/>
        <v>43</v>
      </c>
      <c r="K38" s="2">
        <f t="shared" si="10"/>
        <v>12</v>
      </c>
      <c r="L38" s="2">
        <f t="shared" si="10"/>
        <v>10</v>
      </c>
      <c r="M38" s="2">
        <f t="shared" si="10"/>
        <v>106.5</v>
      </c>
      <c r="N38" s="2">
        <f t="shared" si="10"/>
        <v>167</v>
      </c>
    </row>
    <row r="39" spans="1:14" s="4" customFormat="1" ht="12.75">
      <c r="A39" s="4" t="s">
        <v>49</v>
      </c>
      <c r="D39" s="4">
        <f>D21/D32</f>
        <v>0.09666666666666666</v>
      </c>
      <c r="E39" s="4">
        <f aca="true" t="shared" si="11" ref="E39:N39">E21/E32</f>
        <v>0.10828025477707007</v>
      </c>
      <c r="F39" s="4">
        <f t="shared" si="11"/>
        <v>0.09917355371900827</v>
      </c>
      <c r="G39" s="4">
        <f t="shared" si="11"/>
        <v>0.07339449541284404</v>
      </c>
      <c r="H39" s="4">
        <f t="shared" si="11"/>
        <v>0.06569343065693431</v>
      </c>
      <c r="I39" s="4">
        <f t="shared" si="11"/>
        <v>0.3254901960784314</v>
      </c>
      <c r="J39" s="4">
        <f t="shared" si="11"/>
        <v>0.35390946502057613</v>
      </c>
      <c r="K39" s="4">
        <f t="shared" si="11"/>
        <v>0.24742268041237114</v>
      </c>
      <c r="L39" s="4">
        <f t="shared" si="11"/>
        <v>0.29411764705882354</v>
      </c>
      <c r="M39" s="4">
        <f t="shared" si="11"/>
        <v>0.3212669683257919</v>
      </c>
      <c r="N39" s="4">
        <f t="shared" si="11"/>
        <v>0.17181069958847736</v>
      </c>
    </row>
    <row r="40" spans="1:14" s="2" customFormat="1" ht="12.75">
      <c r="A40" s="2" t="s">
        <v>50</v>
      </c>
      <c r="D40" s="2">
        <f>RANK(D50,D49:D51)</f>
        <v>3</v>
      </c>
      <c r="E40" s="2">
        <f aca="true" t="shared" si="12" ref="E40:N40">RANK(E50,E49:E51)</f>
        <v>3</v>
      </c>
      <c r="F40" s="2">
        <f t="shared" si="12"/>
        <v>3</v>
      </c>
      <c r="G40" s="2">
        <f t="shared" si="12"/>
        <v>3</v>
      </c>
      <c r="H40" s="2">
        <f t="shared" si="12"/>
        <v>3</v>
      </c>
      <c r="I40" s="2">
        <f t="shared" si="12"/>
        <v>1</v>
      </c>
      <c r="J40" s="2">
        <f t="shared" si="12"/>
        <v>2</v>
      </c>
      <c r="K40" s="2">
        <f t="shared" si="12"/>
        <v>2</v>
      </c>
      <c r="L40" s="2">
        <f t="shared" si="12"/>
        <v>1</v>
      </c>
      <c r="M40" s="2">
        <f t="shared" si="12"/>
        <v>2</v>
      </c>
      <c r="N40" s="2">
        <f t="shared" si="12"/>
        <v>3</v>
      </c>
    </row>
    <row r="42" spans="1:14" s="2" customFormat="1" ht="12.75">
      <c r="A42" s="2" t="s">
        <v>52</v>
      </c>
      <c r="D42" s="2">
        <f>AVERAGE(D23:D29)</f>
        <v>65.71428571428571</v>
      </c>
      <c r="E42" s="2">
        <f aca="true" t="shared" si="13" ref="E42:M42">AVERAGE(E23:E29)</f>
        <v>34.142857142857146</v>
      </c>
      <c r="F42" s="2">
        <f t="shared" si="13"/>
        <v>13.428571428571429</v>
      </c>
      <c r="G42" s="2">
        <f t="shared" si="13"/>
        <v>12.857142857142858</v>
      </c>
      <c r="H42" s="2">
        <f t="shared" si="13"/>
        <v>12.571428571428571</v>
      </c>
      <c r="I42" s="2">
        <f t="shared" si="13"/>
        <v>13.857142857142858</v>
      </c>
      <c r="J42" s="2">
        <f t="shared" si="13"/>
        <v>9.142857142857142</v>
      </c>
      <c r="K42" s="2">
        <f t="shared" si="13"/>
        <v>5</v>
      </c>
      <c r="L42" s="2">
        <f t="shared" si="13"/>
        <v>4.142857142857143</v>
      </c>
      <c r="M42" s="2">
        <f t="shared" si="13"/>
        <v>32.142857142857146</v>
      </c>
      <c r="N42" s="2">
        <f>AVERAGE(N23:N29)</f>
        <v>170.85714285714286</v>
      </c>
    </row>
    <row r="43" spans="1:14" s="4" customFormat="1" ht="12.75">
      <c r="A43" s="4" t="s">
        <v>49</v>
      </c>
      <c r="D43" s="4">
        <f>D30/D32</f>
        <v>0.7666666666666667</v>
      </c>
      <c r="E43" s="4">
        <f aca="true" t="shared" si="14" ref="E43:N43">E30/E32</f>
        <v>0.7611464968152867</v>
      </c>
      <c r="F43" s="4">
        <f t="shared" si="14"/>
        <v>0.7768595041322314</v>
      </c>
      <c r="G43" s="4">
        <f t="shared" si="14"/>
        <v>0.8256880733944955</v>
      </c>
      <c r="H43" s="4">
        <f t="shared" si="14"/>
        <v>0.6423357664233577</v>
      </c>
      <c r="I43" s="4">
        <f t="shared" si="14"/>
        <v>0.3803921568627451</v>
      </c>
      <c r="J43" s="4">
        <f t="shared" si="14"/>
        <v>0.26337448559670784</v>
      </c>
      <c r="K43" s="4">
        <f t="shared" si="14"/>
        <v>0.36082474226804123</v>
      </c>
      <c r="L43" s="4">
        <f t="shared" si="14"/>
        <v>0.4264705882352941</v>
      </c>
      <c r="M43" s="4">
        <f t="shared" si="14"/>
        <v>0.3393665158371041</v>
      </c>
      <c r="N43" s="4">
        <f t="shared" si="14"/>
        <v>0.6152263374485597</v>
      </c>
    </row>
    <row r="44" spans="1:14" s="2" customFormat="1" ht="12.75">
      <c r="A44" s="2" t="s">
        <v>50</v>
      </c>
      <c r="D44" s="2">
        <f>RANK(D51,D49:D51)</f>
        <v>1</v>
      </c>
      <c r="E44" s="2">
        <f aca="true" t="shared" si="15" ref="E44:N44">RANK(E51,E49:E51)</f>
        <v>1</v>
      </c>
      <c r="F44" s="2">
        <f t="shared" si="15"/>
        <v>1</v>
      </c>
      <c r="G44" s="2">
        <f t="shared" si="15"/>
        <v>1</v>
      </c>
      <c r="H44" s="2">
        <f t="shared" si="15"/>
        <v>2</v>
      </c>
      <c r="I44" s="2">
        <f t="shared" si="15"/>
        <v>3</v>
      </c>
      <c r="J44" s="2">
        <f t="shared" si="15"/>
        <v>3</v>
      </c>
      <c r="K44" s="2">
        <f t="shared" si="15"/>
        <v>3</v>
      </c>
      <c r="L44" s="2">
        <f t="shared" si="15"/>
        <v>3</v>
      </c>
      <c r="M44" s="2">
        <f t="shared" si="15"/>
        <v>3</v>
      </c>
      <c r="N44" s="2">
        <f t="shared" si="15"/>
        <v>2</v>
      </c>
    </row>
    <row r="46" spans="1:14" s="2" customFormat="1" ht="12" customHeight="1">
      <c r="A46" s="2" t="s">
        <v>53</v>
      </c>
      <c r="D46" s="2">
        <f>(D30+D21+D17)/9</f>
        <v>66.66666666666667</v>
      </c>
      <c r="E46" s="2">
        <f>(E30+E21+E17)/8</f>
        <v>39.25</v>
      </c>
      <c r="F46" s="2">
        <f>(F30+F21+F17)/9</f>
        <v>13.444444444444445</v>
      </c>
      <c r="G46" s="2">
        <f>(G30+G21+G17)/7</f>
        <v>15.571428571428571</v>
      </c>
      <c r="H46" s="2">
        <f>(H30+H21+H17)/9</f>
        <v>15.222222222222221</v>
      </c>
      <c r="I46" s="2">
        <f>(I30+I21+I17)/3</f>
        <v>85</v>
      </c>
      <c r="J46" s="2">
        <f>(J30+J21+J17)/3</f>
        <v>81</v>
      </c>
      <c r="K46" s="2">
        <f>(K30+K21+K17)/3</f>
        <v>32.333333333333336</v>
      </c>
      <c r="L46" s="2">
        <f>(L30+L21+L17)/3</f>
        <v>22.666666666666668</v>
      </c>
      <c r="M46" s="2">
        <f>(M30+M21+M17)/3</f>
        <v>221</v>
      </c>
      <c r="N46" s="2">
        <f>(N30+N21+N17)/11</f>
        <v>176.72727272727272</v>
      </c>
    </row>
    <row r="49" spans="4:14" ht="12.75">
      <c r="D49" s="1">
        <f>D34</f>
        <v>41</v>
      </c>
      <c r="E49" s="1">
        <f aca="true" t="shared" si="16" ref="E49:N49">E34</f>
        <v>20.5</v>
      </c>
      <c r="F49" s="1">
        <f t="shared" si="16"/>
        <v>7.5</v>
      </c>
      <c r="G49" s="1">
        <f t="shared" si="16"/>
        <v>5.5</v>
      </c>
      <c r="H49" s="1">
        <f t="shared" si="16"/>
        <v>20</v>
      </c>
      <c r="I49" s="1">
        <f t="shared" si="16"/>
        <v>37.5</v>
      </c>
      <c r="J49" s="1">
        <f t="shared" si="16"/>
        <v>46.5</v>
      </c>
      <c r="K49" s="1">
        <f t="shared" si="16"/>
        <v>19</v>
      </c>
      <c r="L49" s="1">
        <f t="shared" si="16"/>
        <v>9.5</v>
      </c>
      <c r="M49" s="1">
        <f t="shared" si="16"/>
        <v>112.5</v>
      </c>
      <c r="N49" s="1">
        <f t="shared" si="16"/>
        <v>207</v>
      </c>
    </row>
    <row r="50" spans="4:14" ht="12.75">
      <c r="D50" s="1">
        <f>D38</f>
        <v>29</v>
      </c>
      <c r="E50" s="1">
        <f aca="true" t="shared" si="17" ref="E50:N50">E38</f>
        <v>17</v>
      </c>
      <c r="F50" s="1">
        <f t="shared" si="17"/>
        <v>6</v>
      </c>
      <c r="G50" s="1">
        <f t="shared" si="17"/>
        <v>4</v>
      </c>
      <c r="H50" s="1">
        <f t="shared" si="17"/>
        <v>4.5</v>
      </c>
      <c r="I50" s="1">
        <f t="shared" si="17"/>
        <v>41.5</v>
      </c>
      <c r="J50" s="1">
        <f t="shared" si="17"/>
        <v>43</v>
      </c>
      <c r="K50" s="1">
        <f t="shared" si="17"/>
        <v>12</v>
      </c>
      <c r="L50" s="1">
        <f t="shared" si="17"/>
        <v>10</v>
      </c>
      <c r="M50" s="1">
        <f t="shared" si="17"/>
        <v>106.5</v>
      </c>
      <c r="N50" s="1">
        <f t="shared" si="17"/>
        <v>167</v>
      </c>
    </row>
    <row r="51" spans="4:14" ht="12.75">
      <c r="D51" s="1">
        <f>D42</f>
        <v>65.71428571428571</v>
      </c>
      <c r="E51" s="1">
        <f aca="true" t="shared" si="18" ref="E51:N51">E42</f>
        <v>34.142857142857146</v>
      </c>
      <c r="F51" s="1">
        <f t="shared" si="18"/>
        <v>13.428571428571429</v>
      </c>
      <c r="G51" s="1">
        <f t="shared" si="18"/>
        <v>12.857142857142858</v>
      </c>
      <c r="H51" s="1">
        <f t="shared" si="18"/>
        <v>12.571428571428571</v>
      </c>
      <c r="I51" s="1">
        <f t="shared" si="18"/>
        <v>13.857142857142858</v>
      </c>
      <c r="J51" s="1">
        <f t="shared" si="18"/>
        <v>9.142857142857142</v>
      </c>
      <c r="K51" s="1">
        <f t="shared" si="18"/>
        <v>5</v>
      </c>
      <c r="L51" s="1">
        <f t="shared" si="18"/>
        <v>4.142857142857143</v>
      </c>
      <c r="M51" s="1">
        <f t="shared" si="18"/>
        <v>32.142857142857146</v>
      </c>
      <c r="N51" s="1">
        <f t="shared" si="18"/>
        <v>170.85714285714286</v>
      </c>
    </row>
  </sheetData>
  <sheetProtection/>
  <printOptions/>
  <pageMargins left="0" right="0" top="0.25" bottom="0.25" header="0.5" footer="0.5"/>
  <pageSetup horizontalDpi="600" verticalDpi="600" orientation="landscape" r:id="rId1"/>
  <headerFooter alignWithMargins="0">
    <oddHeader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2.00390625" style="1" customWidth="1"/>
    <col min="2" max="2" width="9.57421875" style="1" customWidth="1"/>
    <col min="3" max="3" width="2.140625" style="1" customWidth="1"/>
    <col min="4" max="4" width="9.140625" style="1" customWidth="1"/>
    <col min="5" max="5" width="8.8515625" style="1" customWidth="1"/>
    <col min="6" max="6" width="8.7109375" style="1" customWidth="1"/>
    <col min="7" max="7" width="10.00390625" style="1" customWidth="1"/>
    <col min="8" max="8" width="10.57421875" style="1" customWidth="1"/>
    <col min="9" max="9" width="8.140625" style="1" customWidth="1"/>
    <col min="10" max="10" width="9.57421875" style="1" customWidth="1"/>
    <col min="11" max="11" width="10.00390625" style="1" customWidth="1"/>
    <col min="12" max="12" width="9.140625" style="1" customWidth="1"/>
    <col min="13" max="13" width="8.140625" style="1" customWidth="1"/>
    <col min="14" max="14" width="10.00390625" style="1" customWidth="1"/>
    <col min="15" max="16384" width="9.140625" style="1" customWidth="1"/>
  </cols>
  <sheetData>
    <row r="1" ht="12.75">
      <c r="F1" s="2" t="s">
        <v>55</v>
      </c>
    </row>
    <row r="2" ht="12.75">
      <c r="F2" s="2" t="s">
        <v>54</v>
      </c>
    </row>
    <row r="3" ht="12.75">
      <c r="F3" s="6" t="s">
        <v>63</v>
      </c>
    </row>
    <row r="4" ht="15">
      <c r="A4" s="8" t="s">
        <v>82</v>
      </c>
    </row>
    <row r="5" spans="1:14" ht="15">
      <c r="A5" s="13">
        <v>2014</v>
      </c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ht="12.7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ht="12.7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ht="12.7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ht="12.7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0" ht="6.75" customHeight="1">
      <c r="A10" s="7"/>
    </row>
    <row r="11" ht="12.75">
      <c r="A11" s="9" t="s">
        <v>82</v>
      </c>
    </row>
    <row r="12" spans="1:14" ht="12.75">
      <c r="A12" s="1" t="s">
        <v>28</v>
      </c>
      <c r="D12" s="1">
        <f>JAN14!D12+FEB14!D12+MAR14!D12+APR14!D12+MAY14!D12+JUN14!D12+JUL14!D12+AUG14!D12+SEP14!D12+OCT14!D12+NOV15!D12+DEC14!D12+DEC14!D12</f>
        <v>408</v>
      </c>
      <c r="E12" s="1">
        <f>JAN14!E12+FEB14!E12+MAR14!E12+APR14!E12+MAY14!E12+JUN14!E12+JUL14!E12+AUG14!E12+SEP14!E12+OCT14!E12+NOV15!E12+DEC14!E12+DEC14!E12</f>
        <v>74</v>
      </c>
      <c r="F12" s="1">
        <f>JAN14!F12+FEB14!F12+MAR14!F12+APR14!F12+MAY14!F12+JUN14!F12+JUL14!F12+AUG14!F12+SEP14!F12+OCT14!F12+NOV15!F12+DEC14!F12+DEC14!F12</f>
        <v>47</v>
      </c>
      <c r="G12" s="1">
        <f>JAN14!G12+FEB14!G12+MAR14!G12+APR14!G12+MAY14!G12+JUN14!G12+JUL14!G12+AUG14!G12+SEP14!G12+OCT14!G12+NOV15!G12+DEC14!G12+DEC14!G12</f>
        <v>36</v>
      </c>
      <c r="H12" s="1">
        <f>JAN14!H12+FEB14!H12+MAR14!H12+APR14!H12+MAY14!H12+JUN14!H12+JUL14!H12+AUG14!H12+SEP14!H12+OCT14!H12+NOV15!H12+DEC14!H12+DEC14!H12</f>
        <v>16</v>
      </c>
      <c r="I12" s="1">
        <f>JAN14!I12+FEB14!I12+MAR14!I12+APR14!I12+MAY14!I12+JUN14!I12+JUL14!I12+AUG14!I12+SEP14!I12+OCT14!I12+NOV15!I12+DEC14!I12+DEC14!I12</f>
        <v>5</v>
      </c>
      <c r="J12" s="1">
        <f>JAN14!J12+FEB14!J12+MAR14!J12+APR14!J12+MAY14!J12+JUN14!J12+JUL14!J12+AUG14!J12+SEP14!J12+OCT14!J12+NOV15!J12+DEC14!J12+DEC14!J12</f>
        <v>6</v>
      </c>
      <c r="K12" s="1">
        <f>JAN14!K12+FEB14!K12+MAR14!K12+APR14!K12+MAY14!K12+JUN14!K12+JUL14!K12+AUG14!K12+SEP14!K12+OCT14!K12+NOV15!K12+DEC14!K12+DEC14!K12</f>
        <v>5</v>
      </c>
      <c r="L12" s="1">
        <f>JAN14!L12+FEB14!L12+MAR14!L12+APR14!L12+MAY14!L12+JUN14!L12+JUL14!L12+AUG14!L12+SEP14!L12+OCT14!L12+NOV15!L12+DEC14!L12+DEC14!L12</f>
        <v>9</v>
      </c>
      <c r="M12" s="1">
        <f>JAN14!M12+FEB14!M12+MAR14!M12+APR14!M12+MAY14!M12+JUN14!M12+JUL14!M12+AUG14!M12+SEP14!M12+OCT14!M12+NOV15!M12</f>
        <v>23</v>
      </c>
      <c r="N12" s="11">
        <f>SUM(D12:L12)</f>
        <v>606</v>
      </c>
    </row>
    <row r="13" spans="1:14" s="2" customFormat="1" ht="12.75">
      <c r="A13" s="2" t="s">
        <v>29</v>
      </c>
      <c r="D13" s="2">
        <f aca="true" t="shared" si="0" ref="D13:N13">D12</f>
        <v>408</v>
      </c>
      <c r="E13" s="2">
        <f t="shared" si="0"/>
        <v>74</v>
      </c>
      <c r="F13" s="2">
        <f t="shared" si="0"/>
        <v>47</v>
      </c>
      <c r="G13" s="2">
        <f t="shared" si="0"/>
        <v>36</v>
      </c>
      <c r="H13" s="2">
        <f t="shared" si="0"/>
        <v>16</v>
      </c>
      <c r="I13" s="2">
        <f t="shared" si="0"/>
        <v>5</v>
      </c>
      <c r="J13" s="2">
        <f t="shared" si="0"/>
        <v>6</v>
      </c>
      <c r="K13" s="2">
        <f t="shared" si="0"/>
        <v>5</v>
      </c>
      <c r="L13" s="2">
        <f t="shared" si="0"/>
        <v>9</v>
      </c>
      <c r="M13" s="2">
        <f>+I13+J13+K13+L13</f>
        <v>25</v>
      </c>
      <c r="N13" s="10">
        <f t="shared" si="0"/>
        <v>606</v>
      </c>
    </row>
    <row r="14" s="2" customFormat="1" ht="12.75">
      <c r="N14" s="10"/>
    </row>
    <row r="15" spans="1:14" ht="12.75">
      <c r="A15" s="1" t="s">
        <v>56</v>
      </c>
      <c r="B15" s="1" t="s">
        <v>32</v>
      </c>
      <c r="D15" s="1">
        <f>JAN14!D15+FEB14!D15+MAR14!D15+APR14!D15+MAY14!D15+JUN14!D15+JUL14!D15+AUG14!D15+SEP14!D15+OCT14!D15+NOV15!D15+DEC14!D15</f>
        <v>0</v>
      </c>
      <c r="E15" s="1">
        <f>JAN14!E15+FEB14!E15+MAR14!E15+APR14!E15+MAY14!E15+JUN14!E15+JUL14!E15+AUG14!E15+SEP14!E15+OCT14!E15+NOV15!E15+DEC14!E15</f>
        <v>0</v>
      </c>
      <c r="F15" s="1">
        <f>JAN14!F15+FEB14!F15+MAR14!F15+APR14!F15+MAY14!F15+JUN14!F15+JUL14!F15+AUG14!F15+SEP14!F15+OCT14!F15+NOV15!F15+DEC14!F15</f>
        <v>0</v>
      </c>
      <c r="G15" s="1">
        <f>JAN14!G15+FEB14!G15+MAR14!G15+APR14!G15+MAY14!G15+JUN14!G15+JUL14!G15+AUG14!G15+SEP14!G15+OCT14!G15+NOV15!G15+DEC14!G15</f>
        <v>0</v>
      </c>
      <c r="H15" s="1">
        <f>JAN14!H15+FEB14!H15+MAR14!H15+APR14!H15+MAY14!H15+JUN14!H15+JUL14!H15+AUG14!H15+SEP14!H15+OCT14!H15+NOV15!H15+DEC14!H15</f>
        <v>0</v>
      </c>
      <c r="I15" s="1">
        <f>JAN14!I15+FEB14!I15+MAR14!I15+APR14!I15+MAY14!I15+JUN14!I15+JUL14!I15+AUG14!I15+SEP14!I15+OCT14!I15+NOV15!I15+DEC14!I15</f>
        <v>789</v>
      </c>
      <c r="J15" s="1">
        <f>JAN14!J15+FEB14!J15+MAR14!J15+APR14!J15+MAY14!J15+JUN14!J15+JUL14!J15+AUG14!J15+SEP14!J15+OCT14!J15+NOV15!J15+DEC14!J15</f>
        <v>946</v>
      </c>
      <c r="K15" s="1">
        <f>JAN14!K15+FEB14!K15+MAR14!K15+APR14!K15+MAY14!K15+JUN14!K15+JUL14!K15+AUG14!K15+SEP14!K15+OCT14!K15+NOV15!K15+DEC14!K15</f>
        <v>402</v>
      </c>
      <c r="L15" s="1">
        <f>JAN14!L15+FEB14!L15+MAR14!L15+APR14!L15+MAY14!L15+JUN14!L15+JUL14!L15+AUG14!L15+SEP14!L15+OCT14!L15+NOV15!L15+DEC14!L15</f>
        <v>253</v>
      </c>
      <c r="M15" s="1">
        <f>JAN14!M15+FEB14!M15+MAR14!M15+APR14!M15+MAY14!M15+JUN14!M15+JUL14!M15+AUG14!M15+SEP14!M15+OCT14!M15+NOV15!M15</f>
        <v>2323</v>
      </c>
      <c r="N15" s="11">
        <f>SUM(D15:L15)</f>
        <v>2390</v>
      </c>
    </row>
    <row r="16" spans="1:14" ht="12.75">
      <c r="A16" s="1" t="s">
        <v>31</v>
      </c>
      <c r="B16" s="1" t="s">
        <v>33</v>
      </c>
      <c r="D16" s="1">
        <f>JAN14!D16+FEB14!D16+MAR14!D16+APR14!D16+MAY14!D16+JUN14!D16+JUL14!D16+AUG14!D16+SEP14!D16+OCT14!D16+NOV15!D16+DEC14!D16</f>
        <v>988</v>
      </c>
      <c r="E16" s="1">
        <f>JAN14!E16+FEB14!E16+MAR14!E16+APR14!E16+MAY14!E16+JUN14!E16+JUL14!E16+AUG14!E16+SEP14!E16+OCT14!E16+NOV15!E16+DEC14!E16</f>
        <v>587</v>
      </c>
      <c r="F16" s="1">
        <f>JAN14!F16+FEB14!F16+MAR14!F16+APR14!F16+MAY14!F16+JUN14!F16+JUL14!F16+AUG14!F16+SEP14!F16+OCT14!F16+NOV15!F16+DEC14!F16</f>
        <v>165</v>
      </c>
      <c r="G16" s="1">
        <f>JAN14!G16+FEB14!G16+MAR14!G16+APR14!G16+MAY14!G16+JUN14!G16+JUL14!G16+AUG14!G16+SEP14!G16+OCT14!G16+NOV15!G16+DEC14!G16</f>
        <v>323</v>
      </c>
      <c r="H16" s="1">
        <f>JAN14!H16+FEB14!H16+MAR14!H16+APR14!H16+MAY14!H16+JUN14!H16+JUL14!H16+AUG14!H16+SEP14!H16+OCT14!H16+NOV15!H16+DEC14!H16</f>
        <v>279</v>
      </c>
      <c r="I16" s="1">
        <f>JAN14!I16+FEB14!I16+MAR14!I16+APR14!I16+MAY14!I16+JUN14!I16+JUL14!I16+AUG14!I16+SEP14!I16+OCT14!I16+NOV15!I16+DEC14!I16</f>
        <v>66</v>
      </c>
      <c r="J16" s="1">
        <f>JAN14!J16+FEB14!J16+MAR14!J16+APR14!J16+MAY14!J16+JUN14!J16+JUL14!J16+AUG14!J16+SEP14!J16+OCT14!J16+NOV15!J16+DEC14!J16</f>
        <v>92</v>
      </c>
      <c r="K16" s="1">
        <f>JAN14!K16+FEB14!K16+MAR14!K16+APR14!K16+MAY14!K16+JUN14!K16+JUL14!K16+AUG14!K16+SEP14!K16+OCT14!K16+NOV15!K16+DEC14!K16</f>
        <v>0</v>
      </c>
      <c r="L16" s="1">
        <f>JAN14!L16+FEB14!L16+MAR14!L16+APR14!L16+MAY14!L16+JUN14!L16+JUL14!L16+AUG14!L16+SEP14!L16+OCT14!L16+NOV15!L16+DEC14!L16</f>
        <v>0</v>
      </c>
      <c r="M16" s="1">
        <f>JAN14!M16+FEB14!M16+MAR14!M16+APR14!M16+MAY14!M16+JUN14!M16+JUL14!M16+AUG14!M16+SEP14!M16+OCT14!M16+NOV15!M16</f>
        <v>0</v>
      </c>
      <c r="N16" s="11">
        <f>SUM(D16:L16)</f>
        <v>2500</v>
      </c>
    </row>
    <row r="17" spans="1:14" s="2" customFormat="1" ht="12.75">
      <c r="A17" s="2" t="s">
        <v>34</v>
      </c>
      <c r="D17" s="2">
        <f>+D15+D16</f>
        <v>988</v>
      </c>
      <c r="E17" s="2">
        <f aca="true" t="shared" si="1" ref="E17:N17">+E15+E16</f>
        <v>587</v>
      </c>
      <c r="F17" s="2">
        <f t="shared" si="1"/>
        <v>165</v>
      </c>
      <c r="G17" s="2">
        <f t="shared" si="1"/>
        <v>323</v>
      </c>
      <c r="H17" s="2">
        <f t="shared" si="1"/>
        <v>279</v>
      </c>
      <c r="I17" s="2">
        <f t="shared" si="1"/>
        <v>855</v>
      </c>
      <c r="J17" s="2">
        <f t="shared" si="1"/>
        <v>1038</v>
      </c>
      <c r="K17" s="2">
        <f t="shared" si="1"/>
        <v>402</v>
      </c>
      <c r="L17" s="2">
        <f t="shared" si="1"/>
        <v>253</v>
      </c>
      <c r="M17" s="2">
        <f t="shared" si="1"/>
        <v>2323</v>
      </c>
      <c r="N17" s="10">
        <f t="shared" si="1"/>
        <v>4890</v>
      </c>
    </row>
    <row r="18" ht="12.75">
      <c r="N18" s="11"/>
    </row>
    <row r="19" spans="1:14" ht="12.75">
      <c r="A19" s="3" t="s">
        <v>58</v>
      </c>
      <c r="B19" s="1" t="s">
        <v>36</v>
      </c>
      <c r="D19" s="1">
        <f>JAN14!D19+FEB14!D19+MAR14!D19+APR14!D19+MAY14!D19+JUN14!D19+JUL14!D19+AUG14!D19+SEP14!D19+OCT14!D19+NOV15!D19+DEC14!D19</f>
        <v>96</v>
      </c>
      <c r="E19" s="1">
        <f>JAN14!E19+FEB14!E19+MAR14!E19+APR14!E19+MAY14!E19+JUN14!E19+JUL14!E19+AUG14!E19+SEP14!E19+OCT14!E19+NOV15!E19+DEC14!E19</f>
        <v>77</v>
      </c>
      <c r="F19" s="1">
        <f>JAN14!F19+FEB14!F19+MAR14!F19+APR14!F19+MAY14!F19+JUN14!F19+JUL14!F19+AUG14!F19+SEP14!F19+OCT14!F19+NOV15!F19+DEC14!F19</f>
        <v>35</v>
      </c>
      <c r="G19" s="1">
        <f>JAN14!G19+FEB14!G19+MAR14!G19+APR14!G19+MAY14!G19+JUN14!G19+JUL14!G19+AUG14!G19+SEP14!G19+OCT14!G19+NOV15!G19+DEC14!G19</f>
        <v>36</v>
      </c>
      <c r="H19" s="1">
        <f>JAN14!H19+FEB14!H19+MAR14!H19+APR14!H19+MAY14!H19+JUN14!H19+JUL14!H19+AUG14!H19+SEP14!H19+OCT14!H19+NOV15!H19+DEC14!H19</f>
        <v>16</v>
      </c>
      <c r="I19" s="1">
        <f>JAN14!I19+FEB14!I19+MAR14!I19+APR14!I19+MAY14!I19+JUN14!I19+JUL14!I19+AUG14!I19+SEP14!I19+OCT14!I19+NOV15!I19+DEC14!I19</f>
        <v>751</v>
      </c>
      <c r="J19" s="1">
        <f>JAN14!J19+FEB14!J19+MAR14!J19+APR14!J19+MAY14!J19+JUN14!J19+JUL14!J19+AUG14!J19+SEP14!J19+OCT14!J19+NOV15!J19+DEC14!J19</f>
        <v>1056</v>
      </c>
      <c r="K19" s="1">
        <f>JAN14!K19+FEB14!K19+MAR14!K19+APR14!K19+MAY14!K19+JUN14!K19+JUL14!K19+AUG14!K19+SEP14!K19+OCT14!K19+NOV15!K19+DEC14!K19</f>
        <v>316</v>
      </c>
      <c r="L19" s="1">
        <f>JAN14!L19+FEB14!L19+MAR14!L19+APR14!L19+MAY14!L19+JUN14!L19+JUL14!L19+AUG14!L19+SEP14!L19+OCT14!L19+NOV15!L19+DEC14!L19</f>
        <v>199</v>
      </c>
      <c r="M19" s="1">
        <f>JAN14!M19+FEB14!M19+MAR14!M19+APR14!M19+MAY14!M19+JUN14!M19+JUL14!M19+AUG14!M19+SEP14!M19+OCT14!M19+NOV15!M19</f>
        <v>2109</v>
      </c>
      <c r="N19" s="11">
        <f>SUM(D19:L19)</f>
        <v>2582</v>
      </c>
    </row>
    <row r="20" spans="1:14" ht="12.75">
      <c r="A20" s="1" t="s">
        <v>35</v>
      </c>
      <c r="B20" s="1" t="s">
        <v>37</v>
      </c>
      <c r="D20" s="1">
        <f>JAN14!D20+FEB14!D20+MAR14!D20+APR14!D20+MAY14!D20+JUN14!D20+JUL14!D20+AUG14!D20+SEP14!D20+OCT14!D20+NOV15!D20+DEC14!D20</f>
        <v>746</v>
      </c>
      <c r="E20" s="1">
        <f>JAN14!E20+FEB14!E20+MAR14!E20+APR14!E20+MAY14!E20+JUN14!E20+JUL14!E20+AUG14!E20+SEP14!E20+OCT14!E20+NOV15!E20+DEC14!E20</f>
        <v>659</v>
      </c>
      <c r="F20" s="1">
        <f>JAN14!F20+FEB14!F20+MAR14!F20+APR14!F20+MAY14!F20+JUN14!F20+JUL14!F20+AUG14!F20+SEP14!F20+OCT14!F20+NOV15!F20+DEC14!F20</f>
        <v>168</v>
      </c>
      <c r="G20" s="1">
        <f>JAN14!G20+FEB14!G20+MAR14!G20+APR14!G20+MAY14!G20+JUN14!G20+JUL14!G20+AUG14!G20+SEP14!G20+OCT14!G20+NOV15!G20+DEC14!G20</f>
        <v>169</v>
      </c>
      <c r="H20" s="1">
        <f>JAN14!H20+FEB14!H20+MAR14!H20+APR14!H20+MAY14!H20+JUN14!H20+JUL14!H20+AUG14!H20+SEP14!H20+OCT14!H20+NOV15!H20+DEC14!H20</f>
        <v>119</v>
      </c>
      <c r="I20" s="1">
        <f>JAN14!I20+FEB14!I20+MAR14!I20+APR14!I20+MAY14!I20+JUN14!I20+JUL14!I20+AUG14!I20+SEP14!I20+OCT14!I20+NOV15!I20+DEC14!I20</f>
        <v>0</v>
      </c>
      <c r="J20" s="1">
        <f>JAN14!J20+FEB14!J20+MAR14!J20+APR14!J20+MAY14!J20+JUN14!J20+JUL14!J20+AUG14!J20+SEP14!J20+OCT14!J20+NOV15!J20+DEC14!J20</f>
        <v>1</v>
      </c>
      <c r="K20" s="1">
        <f>JAN14!K20+FEB14!K20+MAR14!K20+APR14!K20+MAY14!K20+JUN14!K20+JUL14!K20+AUG14!K20+SEP14!K20+OCT14!K20+NOV15!K20+DEC14!K20</f>
        <v>0</v>
      </c>
      <c r="L20" s="1">
        <f>JAN14!L20+FEB14!L20+MAR14!L20+APR14!L20+MAY14!L20+JUN14!L20+JUL14!L20+AUG14!L20+SEP14!L20+OCT14!L20+NOV15!L20+DEC14!L20</f>
        <v>1</v>
      </c>
      <c r="M20" s="1">
        <f>JAN14!M20+FEB14!M20+MAR14!M20+APR14!M20+MAY14!M20+JUN14!M20+JUL14!M20+AUG14!M20+SEP14!M20+OCT14!M20+NOV15!M20+DEC14!M20</f>
        <v>2</v>
      </c>
      <c r="N20" s="11">
        <f>SUM(D20:L20)</f>
        <v>1863</v>
      </c>
    </row>
    <row r="21" spans="1:14" s="2" customFormat="1" ht="12.75">
      <c r="A21" s="2" t="s">
        <v>38</v>
      </c>
      <c r="D21" s="2">
        <f>+D19+D20</f>
        <v>842</v>
      </c>
      <c r="E21" s="2">
        <f aca="true" t="shared" si="2" ref="E21:N21">+E19+E20</f>
        <v>736</v>
      </c>
      <c r="F21" s="2">
        <f t="shared" si="2"/>
        <v>203</v>
      </c>
      <c r="G21" s="2">
        <f t="shared" si="2"/>
        <v>205</v>
      </c>
      <c r="H21" s="2">
        <f t="shared" si="2"/>
        <v>135</v>
      </c>
      <c r="I21" s="2">
        <f t="shared" si="2"/>
        <v>751</v>
      </c>
      <c r="J21" s="2">
        <f t="shared" si="2"/>
        <v>1057</v>
      </c>
      <c r="K21" s="2">
        <f t="shared" si="2"/>
        <v>316</v>
      </c>
      <c r="L21" s="2">
        <f t="shared" si="2"/>
        <v>200</v>
      </c>
      <c r="M21" s="2">
        <f t="shared" si="2"/>
        <v>2111</v>
      </c>
      <c r="N21" s="10">
        <f t="shared" si="2"/>
        <v>4445</v>
      </c>
    </row>
    <row r="22" s="2" customFormat="1" ht="12.75">
      <c r="N22" s="10"/>
    </row>
    <row r="23" spans="1:14" ht="12.75">
      <c r="A23" s="1" t="s">
        <v>44</v>
      </c>
      <c r="B23" s="1" t="s">
        <v>60</v>
      </c>
      <c r="D23" s="1">
        <f>JAN14!D23+FEB14!D23+MAR14!D23+APR14!D23+MAY14!D23+JUN14!D23+JUL14!D23+AUG14!D23+SEP14!D23+OCT14!D23+NOV15!D23+DEC14!D23</f>
        <v>1</v>
      </c>
      <c r="E23" s="1">
        <f>JAN14!E23+FEB14!E23+MAR14!E23+APR14!E23+MAY14!E23+JUN14!E23+JUL14!E23+AUG14!E23+SEP14!E23+OCT14!E23+NOV15!E23+DEC14!E23</f>
        <v>0</v>
      </c>
      <c r="F23" s="1">
        <f>JAN14!F23+FEB14!F23+MAR14!F23+APR14!F23+MAY14!F23+JUN14!F23+JUL14!F23+AUG14!F23+SEP14!F23+OCT14!F23+NOV15!F23+DEC14!F23</f>
        <v>0</v>
      </c>
      <c r="G23" s="1">
        <f>JAN14!G23+FEB14!G23+MAR14!G23+APR14!G23+MAY14!G23+JUN14!G23+JUL14!G23+AUG14!G23+SEP14!G23+OCT14!G23+NOV15!G23+DEC14!G23</f>
        <v>0</v>
      </c>
      <c r="H23" s="1">
        <f>JAN14!H23+FEB14!H23+MAR14!H23+APR14!H23+MAY14!H23+JUN14!H23+JUL14!H23+AUG14!H23+SEP14!H23+OCT14!H23+NOV15!H23+DEC14!H23</f>
        <v>0</v>
      </c>
      <c r="I23" s="1">
        <f>JAN14!I23+FEB14!I23+MAR14!I23+APR14!I23+MAY14!I23+JUN14!I23+JUL14!I23+AUG14!I23+SEP14!I23+OCT14!I23+NOV15!I23+DEC14!I23</f>
        <v>879</v>
      </c>
      <c r="J23" s="1">
        <f>JAN14!J23+FEB14!J23+MAR14!J23+APR14!J23+MAY14!J23+JUN14!J23+JUL14!J23+AUG14!J23+SEP14!J23+OCT14!J23+NOV15!J23+DEC14!J23</f>
        <v>951</v>
      </c>
      <c r="K23" s="1">
        <f>JAN14!K23+FEB14!K23+MAR14!K23+APR14!K23+MAY14!K23+JUN14!K23+JUL14!K23+AUG14!K23+SEP14!K23+OCT14!K23+NOV15!K23+DEC14!K23</f>
        <v>472</v>
      </c>
      <c r="L23" s="1">
        <f>JAN14!L23+FEB14!L23+MAR14!L23+APR14!L23+MAY14!L23+JUN14!L23+JUL14!L23+AUG14!L23+SEP14!L23+OCT14!L23+NOV15!L23+DEC14!L23</f>
        <v>351</v>
      </c>
      <c r="M23" s="1">
        <f>JAN14!M23+FEB14!M23+MAR14!M23+APR14!M23+MAY14!M23+JUN14!M23+JUL14!M23+AUG14!M23+SEP14!M23+OCT14!M23+NOV15!M23</f>
        <v>2428</v>
      </c>
      <c r="N23" s="11">
        <f aca="true" t="shared" si="3" ref="N23:N29">SUM(D23:L23)</f>
        <v>2654</v>
      </c>
    </row>
    <row r="24" spans="1:14" ht="12.75">
      <c r="A24" s="1" t="s">
        <v>57</v>
      </c>
      <c r="B24" s="1" t="s">
        <v>61</v>
      </c>
      <c r="D24" s="1">
        <f>JAN14!D24+FEB14!D24+MAR14!D24+APR14!D24+MAY14!D24+JUN14!D24+JUL14!D24+AUG14!D24+SEP14!D24+OCT14!D24+NOV15!D24+DEC14!D24</f>
        <v>736</v>
      </c>
      <c r="E24" s="1">
        <f>JAN14!E24+FEB14!E24+MAR14!E24+APR14!E24+MAY14!E24+JUN14!E24+JUL14!E24+AUG14!E24+SEP14!E24+OCT14!E24+NOV15!E24+DEC14!E24</f>
        <v>576</v>
      </c>
      <c r="F24" s="1">
        <f>JAN14!F24+FEB14!F24+MAR14!F24+APR14!F24+MAY14!F24+JUN14!F24+JUL14!F24+AUG14!F24+SEP14!F24+OCT14!F24+NOV15!F24+DEC14!F24</f>
        <v>226</v>
      </c>
      <c r="G24" s="1">
        <f>JAN14!G24+FEB14!G24+MAR14!G24+APR14!G24+MAY14!G24+JUN14!G24+JUL14!G24+AUG14!G24+SEP14!G24+OCT14!G24+NOV15!G24+DEC14!G24</f>
        <v>137</v>
      </c>
      <c r="H24" s="1">
        <f>JAN14!H24+FEB14!H24+MAR14!H24+APR14!H24+MAY14!H24+JUN14!H24+JUL14!H24+AUG14!H24+SEP14!H24+OCT14!H24+NOV15!H24+DEC14!H24</f>
        <v>163</v>
      </c>
      <c r="I24" s="1">
        <f>JAN14!I24+FEB14!I24+MAR14!I24+APR14!I24+MAY14!I24+JUN14!I24+JUL14!I24+AUG14!I24+SEP14!I24+OCT14!I24+NOV15!I24+DEC14!I24</f>
        <v>0</v>
      </c>
      <c r="J24" s="1">
        <f>JAN14!J24+FEB14!J24+MAR14!J24+APR14!J24+MAY14!J24+JUN14!J24+JUL14!J24+AUG14!J24+SEP14!J24+OCT14!J24+NOV15!J24+DEC14!J24</f>
        <v>0</v>
      </c>
      <c r="K24" s="1">
        <f>JAN14!K24+FEB14!K24+MAR14!K24+APR14!K24+MAY14!K24+JUN14!K24+JUL14!K24+AUG14!K24+SEP14!K24+OCT14!K24+NOV15!K24+DEC14!K24</f>
        <v>0</v>
      </c>
      <c r="L24" s="1">
        <f>JAN14!L24+FEB14!L24+MAR14!L24+APR14!L24+MAY14!L24+JUN14!L24+JUL14!L24+AUG14!L24+SEP14!L24+OCT14!L24+NOV15!L24+DEC14!L24</f>
        <v>0</v>
      </c>
      <c r="M24" s="1">
        <f>JAN14!M24+FEB14!M24+MAR14!M24+APR14!M24+MAY14!M24+JUN14!M24+JUL14!M24+AUG14!M24+SEP14!M24+OCT14!M24+NOV15!M24</f>
        <v>0</v>
      </c>
      <c r="N24" s="11">
        <f t="shared" si="3"/>
        <v>1838</v>
      </c>
    </row>
    <row r="25" spans="1:14" ht="12.75">
      <c r="A25" s="1" t="s">
        <v>65</v>
      </c>
      <c r="B25" s="1" t="s">
        <v>39</v>
      </c>
      <c r="D25" s="1">
        <f>JAN14!D25+FEB14!D25+MAR14!D25+APR14!D25+MAY14!D25+JUN14!D25+JUL14!D25+AUG14!D25+SEP14!D25+OCT14!D25+NOV15!D25+DEC14!D25</f>
        <v>802</v>
      </c>
      <c r="E25" s="1">
        <f>JAN14!E25+FEB14!E25+MAR14!E25+APR14!E25+MAY14!E25+JUN14!E25+JUL14!E25+AUG14!E25+SEP14!E25+OCT14!E25+NOV15!E25+DEC14!E25</f>
        <v>550</v>
      </c>
      <c r="F25" s="1">
        <f>JAN14!F25+FEB14!F25+MAR14!F25+APR14!F25+MAY14!F25+JUN14!F25+JUL14!F25+AUG14!F25+SEP14!F25+OCT14!F25+NOV15!F25+DEC14!F25</f>
        <v>242</v>
      </c>
      <c r="G25" s="1">
        <f>JAN14!G25+FEB14!G25+MAR14!G25+APR14!G25+MAY14!G25+JUN14!G25+JUL14!G25+AUG14!G25+SEP14!G25+OCT14!G25+NOV15!G25+DEC14!G25</f>
        <v>154</v>
      </c>
      <c r="H25" s="1">
        <f>JAN14!H25+FEB14!H25+MAR14!H25+APR14!H25+MAY14!H25+JUN14!H25+JUL14!H25+AUG14!H25+SEP14!H25+OCT14!H25+NOV15!H25+DEC14!H25</f>
        <v>158</v>
      </c>
      <c r="I25" s="1">
        <f>JAN14!I25+FEB14!I25+MAR14!I25+APR14!I25+MAY14!I25+JUN14!I25+JUL14!I25+AUG14!I25+SEP14!I25+OCT14!I25+NOV15!I25+DEC14!I25</f>
        <v>0</v>
      </c>
      <c r="J25" s="1">
        <f>JAN14!J25+FEB14!J25+MAR14!J25+APR14!J25+MAY14!J25+JUN14!J25+JUL14!J25+AUG14!J25+SEP14!J25+OCT14!J25+NOV15!J25+DEC14!J25</f>
        <v>0</v>
      </c>
      <c r="K25" s="1">
        <f>JAN14!K25+FEB14!K25+MAR14!K25+APR14!K25+MAY14!K25+JUN14!K25+JUL14!K25+AUG14!K25+SEP14!K25+OCT14!K25+NOV15!K25+DEC14!K25</f>
        <v>0</v>
      </c>
      <c r="L25" s="1">
        <f>JAN14!L25+FEB14!L25+MAR14!L25+APR14!L25+MAY14!L25+JUN14!L25+JUL14!L25+AUG14!L25+SEP14!L25+OCT14!L25+NOV15!L25+DEC14!L25</f>
        <v>0</v>
      </c>
      <c r="M25" s="1">
        <f>JAN14!M25+FEB14!M25+MAR14!M25+APR14!M25+MAY14!M25+JUN14!M25+JUL14!M25+AUG14!M25+SEP14!M25+OCT14!M25+NOV15!M25</f>
        <v>0</v>
      </c>
      <c r="N25" s="11">
        <f t="shared" si="3"/>
        <v>1906</v>
      </c>
    </row>
    <row r="26" spans="1:14" ht="12.75">
      <c r="A26" s="3" t="s">
        <v>67</v>
      </c>
      <c r="B26" s="1" t="s">
        <v>40</v>
      </c>
      <c r="D26" s="1">
        <f>JAN14!D26+FEB14!D26+MAR14!D26+APR14!D26+MAY14!D26+JUN14!D26+JUL14!D26+AUG14!C26</f>
        <v>601</v>
      </c>
      <c r="E26" s="1">
        <f>JAN14!E26+FEB14!E26+MAR14!E26+APR14!E26+MAY14!E26+JUN14!E26+JUL14!E26+AUG14!D26</f>
        <v>348</v>
      </c>
      <c r="F26" s="1">
        <f>JAN14!F26+FEB14!F26+MAR14!F26+APR14!F26+MAY14!F26+JUN14!F26+JUL14!F26+AUG14!E26</f>
        <v>211</v>
      </c>
      <c r="G26" s="1">
        <f>JAN14!G26+FEB14!G26+MAR14!G26+APR14!G26+MAY14!G26+JUN14!G26+JUL14!G26+AUG14!F26</f>
        <v>100</v>
      </c>
      <c r="H26" s="1">
        <f>JAN14!H26+FEB14!H26+MAR14!H26+APR14!H26+MAY14!H26+JUN14!H26+JUL14!H26+AUG14!G26</f>
        <v>98</v>
      </c>
      <c r="I26" s="1">
        <f>JAN14!I26+FEB14!I26+MAR14!I26+APR14!I26+MAY14!I26+JUN14!I26+JUL14!I26+AUG14!H26</f>
        <v>27</v>
      </c>
      <c r="J26" s="1">
        <f>JAN14!J26+FEB14!J26+MAR14!J26+APR14!J26+MAY14!J26+JUN14!J26+JUL14!J26+AUG14!I26</f>
        <v>0</v>
      </c>
      <c r="K26" s="1">
        <f>JAN14!K26+FEB14!K26+MAR14!K26+APR14!K26+MAY14!K26+JUN14!K26+JUL14!K26+AUG14!J26</f>
        <v>0</v>
      </c>
      <c r="L26" s="1">
        <f>JAN14!L26+FEB14!L26+MAR14!L26+APR14!L26+MAY14!L26+JUN14!L26+JUL14!L26+AUG14!K26</f>
        <v>0</v>
      </c>
      <c r="M26" s="1">
        <f>JAN14!M26+FEB14!M26+MAR14!M26+APR14!M26+MAY14!M26+JUN14!M26+JUL14!M26+AUG14!L26</f>
        <v>0</v>
      </c>
      <c r="N26" s="11">
        <f t="shared" si="3"/>
        <v>1385</v>
      </c>
    </row>
    <row r="27" spans="1:14" ht="12.75">
      <c r="A27" s="3" t="s">
        <v>62</v>
      </c>
      <c r="B27" s="1" t="s">
        <v>41</v>
      </c>
      <c r="D27" s="1">
        <f>JAN14!D27+FEB14!D27+MAR14!D27+APR14!D27+MAY14!D27+JUN14!D27+JUL14!D27+AUG14!D27+SEP14!D27+OCT14!D27+NOV15!D27+DEC14!D27</f>
        <v>769</v>
      </c>
      <c r="E27" s="1">
        <f>JAN14!E27+FEB14!E27+MAR14!E27+APR14!E27+MAY14!E27+JUN14!E27+JUL14!E27+AUG14!E27+SEP14!E27+OCT14!E27+NOV15!E27+DEC14!E27</f>
        <v>597</v>
      </c>
      <c r="F27" s="1">
        <f>JAN14!F27+FEB14!F27+MAR14!F27+APR14!F27+MAY14!F27+JUN14!F27+JUL14!F27+AUG14!F27+SEP14!F27+OCT14!F27+NOV15!F27+DEC14!F27</f>
        <v>214</v>
      </c>
      <c r="G27" s="1">
        <f>JAN14!G27+FEB14!G27+MAR14!G27+APR14!G27+MAY14!G27+JUN14!G27+JUL14!G27+AUG14!G27+SEP14!G27+OCT14!G27+NOV15!G27+DEC14!G27</f>
        <v>186</v>
      </c>
      <c r="H27" s="1">
        <f>JAN14!H27+FEB14!H27+MAR14!H27+APR14!H27+MAY14!H27+JUN14!H27+JUL14!H27+AUG14!H27+SEP14!H27+OCT14!H27+NOV15!H27+DEC14!H27</f>
        <v>131</v>
      </c>
      <c r="I27" s="1">
        <f>JAN14!I27+FEB14!I27+MAR14!I27+APR14!I27+MAY14!I27+JUN14!I27+JUL14!I27+AUG14!I27+SEP14!I27+OCT14!I27+NOV15!I27+DEC14!I27</f>
        <v>60</v>
      </c>
      <c r="J27" s="1">
        <f>JAN14!J27+FEB14!J27+MAR14!J27+APR14!J27+MAY14!J27+JUN14!J27+JUL14!J27+AUG14!J27+SEP14!J27+OCT14!J27+NOV15!J27+DEC14!J27</f>
        <v>119</v>
      </c>
      <c r="K27" s="1">
        <f>JAN14!K27+FEB14!K27+MAR14!K27+APR14!K27+MAY14!K27+JUN14!K27+JUL14!K27+AUG14!K27+SEP14!K27+OCT14!K27+NOV15!K27+DEC14!K27</f>
        <v>28</v>
      </c>
      <c r="L27" s="1">
        <f>JAN14!L27+FEB14!L27+MAR14!L27+APR14!L27+MAY14!L27+JUN14!L27+JUL14!L27+AUG14!L27+SEP14!L27+OCT14!L27+NOV15!L27+DEC14!L27</f>
        <v>22</v>
      </c>
      <c r="M27" s="1">
        <f>JAN14!M27+FEB14!M27+MAR14!M27+APR14!M27+MAY14!M27+JUN14!M27+JUL14!M27+AUG14!M27+SEP14!M27+OCT14!M27+NOV15!M27</f>
        <v>229</v>
      </c>
      <c r="N27" s="11">
        <f t="shared" si="3"/>
        <v>2126</v>
      </c>
    </row>
    <row r="28" spans="1:14" ht="12.75">
      <c r="A28" s="1" t="s">
        <v>45</v>
      </c>
      <c r="B28" s="1" t="s">
        <v>42</v>
      </c>
      <c r="D28" s="1">
        <f>JAN14!D28+FEB14!D28+MAR14!D28+APR14!D28+MAY14!D28+JUN14!D28+JUL14!D28+AUG14!D28+SEP14!D28+OCT14!D28+NOV15!D28+DEC14!D28</f>
        <v>853</v>
      </c>
      <c r="E28" s="1">
        <f>JAN14!E28+FEB14!E28+MAR14!E28+APR14!E28+MAY14!E28+JUN14!E28+JUL14!E28+AUG14!E28+SEP14!E28+OCT14!E28+NOV15!E28+DEC14!E28</f>
        <v>517</v>
      </c>
      <c r="F28" s="1">
        <f>JAN14!F28+FEB14!F28+MAR14!F28+APR14!F28+MAY14!F28+JUN14!F28+JUL14!F28+AUG14!F28+SEP14!F28+OCT14!F28+NOV15!F28+DEC14!F28</f>
        <v>195</v>
      </c>
      <c r="G28" s="1">
        <f>JAN14!G28+FEB14!G28+MAR14!G28+APR14!G28+MAY14!G28+JUN14!G28+JUL14!G28+AUG14!G28+SEP14!G28+OCT14!G28+NOV15!G28+DEC14!G28</f>
        <v>146</v>
      </c>
      <c r="H28" s="1">
        <f>JAN14!H28+FEB14!H28+MAR14!H28+APR14!H28+MAY14!H28+JUN14!H28+JUL14!H28+AUG14!H28+SEP14!H28+OCT14!H28+NOV15!H28+DEC14!H28</f>
        <v>155</v>
      </c>
      <c r="I28" s="1">
        <f>JAN14!I28+FEB14!I28+MAR14!I28+APR14!I28+MAY14!I28+JUN14!I28+JUL14!I28+AUG14!I28+SEP14!I28+OCT14!I28+NOV15!I28+DEC14!I28</f>
        <v>0</v>
      </c>
      <c r="J28" s="1">
        <f>JAN14!J28+FEB14!J28+MAR14!J28+APR14!J28+MAY14!J28+JUN14!J28+JUL14!J28+AUG14!J28+SEP14!J28+OCT14!J28+NOV15!J28+DEC14!J28</f>
        <v>0</v>
      </c>
      <c r="K28" s="1">
        <f>JAN14!K28+FEB14!K28+MAR14!K28+APR14!K28+MAY14!K28+JUN14!K28+JUL14!K28+AUG14!K28+SEP14!K28+OCT14!K28+NOV15!K28+DEC14!K28</f>
        <v>0</v>
      </c>
      <c r="L28" s="1">
        <f>JAN14!L28+FEB14!L28+MAR14!L28+APR14!L28+MAY14!L28+JUN14!L28+JUL14!L28+AUG14!L28+SEP14!L28+OCT14!L28+NOV15!L28+DEC14!L28</f>
        <v>0</v>
      </c>
      <c r="M28" s="1">
        <f>JAN14!M28+FEB14!M28+MAR14!M28+APR14!M28+MAY14!M28+JUN14!M28+JUL14!M28+AUG14!M28+SEP14!M28+OCT14!M28+NOV15!M28</f>
        <v>0</v>
      </c>
      <c r="N28" s="11">
        <f t="shared" si="3"/>
        <v>1866</v>
      </c>
    </row>
    <row r="29" spans="1:14" ht="12.75">
      <c r="A29" s="1" t="s">
        <v>30</v>
      </c>
      <c r="B29" s="1" t="s">
        <v>43</v>
      </c>
      <c r="D29" s="1">
        <f>JAN14!D29+FEB14!D29+MAR14!D29+APR14!D29+MAY14!D29+JUN14!D29+JUL14!D29+AUG14!D29+SEP14!D29+OCT14!D29+NOV15!D29+DEC14!D29</f>
        <v>894</v>
      </c>
      <c r="E29" s="1">
        <f>JAN14!E29+FEB14!E29+MAR14!E29+APR14!E29+MAY14!E29+JUN14!E29+JUL14!E29+AUG14!E29+SEP14!E29+OCT14!E29+NOV15!E29+DEC14!E29</f>
        <v>531</v>
      </c>
      <c r="F29" s="1">
        <f>JAN14!F29+FEB14!F29+MAR14!F29+APR14!F29+MAY14!F29+JUN14!F29+JUL14!F29+AUG14!F29+SEP14!F29+OCT14!F29+NOV15!F29+DEC14!F29</f>
        <v>217</v>
      </c>
      <c r="G29" s="1">
        <f>JAN14!G29+FEB14!G29+MAR14!G29+APR14!G29+MAY14!G29+JUN14!G29+JUL14!G29+AUG14!G29+SEP14!G29+OCT14!G29+NOV15!G29+DEC14!G29</f>
        <v>144</v>
      </c>
      <c r="H29" s="1">
        <f>JAN14!H29+FEB14!H29+MAR14!H29+APR14!H29+MAY14!H29+JUN14!H29+JUL14!H29+AUG14!H29+SEP14!H29+OCT14!H29+NOV15!H29+DEC14!H29</f>
        <v>142</v>
      </c>
      <c r="I29" s="1">
        <f>JAN14!I29+FEB14!I29+MAR14!I29+APR14!I29+MAY14!I29+JUN14!I29+JUL14!I29+AUG14!I29+SEP14!I29+OCT14!I29+NOV15!I29+DEC14!I29</f>
        <v>0</v>
      </c>
      <c r="J29" s="1">
        <f>JAN14!J29+FEB14!J29+MAR14!J29+APR14!J29+MAY14!J29+JUN14!J29+JUL14!J29+AUG14!J29+SEP14!J29+OCT14!J29+NOV15!J29+DEC14!J29</f>
        <v>0</v>
      </c>
      <c r="K29" s="1">
        <f>JAN14!K29+FEB14!K29+MAR14!K29+APR14!K29+MAY14!K29+JUN14!K29+JUL14!K29+AUG14!K29+SEP14!K29+OCT14!K29+NOV15!K29+DEC14!K29</f>
        <v>0</v>
      </c>
      <c r="L29" s="1">
        <f>JAN14!L29+FEB14!L29+MAR14!L29+APR14!L29+MAY14!L29+JUN14!L29+JUL14!L29+AUG14!L29+SEP14!L29+OCT14!L29+NOV15!L29+DEC14!L29</f>
        <v>0</v>
      </c>
      <c r="M29" s="1">
        <f>JAN14!M29+FEB14!M29+MAR14!M29+APR14!M29+MAY14!M29+JUN14!M29+JUL14!M29+AUG14!M29+SEP14!M29+OCT14!M29+NOV15!M29</f>
        <v>0</v>
      </c>
      <c r="N29" s="11">
        <f t="shared" si="3"/>
        <v>1928</v>
      </c>
    </row>
    <row r="30" spans="1:14" s="2" customFormat="1" ht="12.75">
      <c r="A30" s="2" t="s">
        <v>46</v>
      </c>
      <c r="D30" s="2">
        <f>SUM(D23:D29)</f>
        <v>4656</v>
      </c>
      <c r="E30" s="2">
        <f aca="true" t="shared" si="4" ref="E30:N30">SUM(E23:E29)</f>
        <v>3119</v>
      </c>
      <c r="F30" s="2">
        <f t="shared" si="4"/>
        <v>1305</v>
      </c>
      <c r="G30" s="2">
        <f t="shared" si="4"/>
        <v>867</v>
      </c>
      <c r="H30" s="2">
        <f t="shared" si="4"/>
        <v>847</v>
      </c>
      <c r="I30" s="2">
        <f t="shared" si="4"/>
        <v>966</v>
      </c>
      <c r="J30" s="2">
        <f t="shared" si="4"/>
        <v>1070</v>
      </c>
      <c r="K30" s="2">
        <f t="shared" si="4"/>
        <v>500</v>
      </c>
      <c r="L30" s="2">
        <f t="shared" si="4"/>
        <v>373</v>
      </c>
      <c r="M30" s="2">
        <f t="shared" si="4"/>
        <v>2657</v>
      </c>
      <c r="N30" s="10">
        <f t="shared" si="4"/>
        <v>13703</v>
      </c>
    </row>
    <row r="31" ht="12.75">
      <c r="N31" s="11"/>
    </row>
    <row r="32" spans="1:14" s="2" customFormat="1" ht="12.75">
      <c r="A32" s="2" t="s">
        <v>47</v>
      </c>
      <c r="D32" s="2">
        <f aca="true" t="shared" si="5" ref="D32:L32">D17+D21+D30</f>
        <v>6486</v>
      </c>
      <c r="E32" s="2">
        <f t="shared" si="5"/>
        <v>4442</v>
      </c>
      <c r="F32" s="2">
        <f t="shared" si="5"/>
        <v>1673</v>
      </c>
      <c r="G32" s="2">
        <f t="shared" si="5"/>
        <v>1395</v>
      </c>
      <c r="H32" s="2">
        <f t="shared" si="5"/>
        <v>1261</v>
      </c>
      <c r="I32" s="2">
        <f t="shared" si="5"/>
        <v>2572</v>
      </c>
      <c r="J32" s="2">
        <f t="shared" si="5"/>
        <v>3165</v>
      </c>
      <c r="K32" s="2">
        <f t="shared" si="5"/>
        <v>1218</v>
      </c>
      <c r="L32" s="2">
        <f t="shared" si="5"/>
        <v>826</v>
      </c>
      <c r="M32" s="2">
        <f>+I32+J32+K32+L32</f>
        <v>7781</v>
      </c>
      <c r="N32" s="10">
        <f>D32+E32+F32+G32+H32+M32</f>
        <v>23038</v>
      </c>
    </row>
    <row r="33" ht="12.75">
      <c r="N33" s="11"/>
    </row>
    <row r="34" spans="1:14" s="2" customFormat="1" ht="12.75">
      <c r="A34" s="2" t="s">
        <v>48</v>
      </c>
      <c r="D34" s="2">
        <f>AVERAGE(D15:D16)</f>
        <v>494</v>
      </c>
      <c r="E34" s="2">
        <f aca="true" t="shared" si="6" ref="E34:L34">AVERAGE(E15:E16)</f>
        <v>293.5</v>
      </c>
      <c r="F34" s="2">
        <f t="shared" si="6"/>
        <v>82.5</v>
      </c>
      <c r="G34" s="2">
        <f t="shared" si="6"/>
        <v>161.5</v>
      </c>
      <c r="H34" s="2">
        <f t="shared" si="6"/>
        <v>139.5</v>
      </c>
      <c r="I34" s="2">
        <f t="shared" si="6"/>
        <v>427.5</v>
      </c>
      <c r="J34" s="2">
        <f t="shared" si="6"/>
        <v>519</v>
      </c>
      <c r="K34" s="2">
        <f t="shared" si="6"/>
        <v>201</v>
      </c>
      <c r="L34" s="2">
        <f t="shared" si="6"/>
        <v>126.5</v>
      </c>
      <c r="M34" s="2">
        <f>AVERAGE(M15:M16)</f>
        <v>1161.5</v>
      </c>
      <c r="N34" s="10">
        <f>AVERAGE(N15:N16)</f>
        <v>2445</v>
      </c>
    </row>
    <row r="35" spans="1:14" s="4" customFormat="1" ht="12.75">
      <c r="A35" s="4" t="s">
        <v>49</v>
      </c>
      <c r="D35" s="4">
        <f>D17/D32</f>
        <v>0.15232809127351218</v>
      </c>
      <c r="E35" s="4">
        <f aca="true" t="shared" si="7" ref="E35:N35">E17/E32</f>
        <v>0.13214768122467357</v>
      </c>
      <c r="F35" s="4">
        <f t="shared" si="7"/>
        <v>0.0986252241482367</v>
      </c>
      <c r="G35" s="4">
        <f t="shared" si="7"/>
        <v>0.23154121863799282</v>
      </c>
      <c r="H35" s="4">
        <f t="shared" si="7"/>
        <v>0.2212529738302934</v>
      </c>
      <c r="I35" s="4">
        <f t="shared" si="7"/>
        <v>0.3324261275272162</v>
      </c>
      <c r="J35" s="4">
        <f t="shared" si="7"/>
        <v>0.32796208530805687</v>
      </c>
      <c r="K35" s="4">
        <f t="shared" si="7"/>
        <v>0.33004926108374383</v>
      </c>
      <c r="L35" s="4">
        <f t="shared" si="7"/>
        <v>0.3062953995157385</v>
      </c>
      <c r="M35" s="4">
        <f t="shared" si="7"/>
        <v>0.2985477445058476</v>
      </c>
      <c r="N35" s="12">
        <f t="shared" si="7"/>
        <v>0.21225800850768295</v>
      </c>
    </row>
    <row r="36" spans="1:14" s="2" customFormat="1" ht="12.75">
      <c r="A36" s="2" t="s">
        <v>50</v>
      </c>
      <c r="D36" s="2">
        <f>RANK(D49,D49:D51)</f>
        <v>2</v>
      </c>
      <c r="E36" s="2">
        <f aca="true" t="shared" si="8" ref="E36:L36">RANK(E49,E49:E51)</f>
        <v>3</v>
      </c>
      <c r="F36" s="2">
        <f t="shared" si="8"/>
        <v>3</v>
      </c>
      <c r="G36" s="2">
        <f t="shared" si="8"/>
        <v>1</v>
      </c>
      <c r="H36" s="2">
        <f t="shared" si="8"/>
        <v>1</v>
      </c>
      <c r="I36" s="2">
        <f t="shared" si="8"/>
        <v>1</v>
      </c>
      <c r="J36" s="2">
        <f t="shared" si="8"/>
        <v>2</v>
      </c>
      <c r="K36" s="2">
        <f t="shared" si="8"/>
        <v>1</v>
      </c>
      <c r="L36" s="2">
        <f t="shared" si="8"/>
        <v>1</v>
      </c>
      <c r="M36" s="2">
        <f>RANK(M49,M49:M51)</f>
        <v>1</v>
      </c>
      <c r="N36" s="10">
        <f>RANK(N49,N49:N51)</f>
        <v>1</v>
      </c>
    </row>
    <row r="37" ht="12.75">
      <c r="N37" s="11"/>
    </row>
    <row r="38" spans="1:14" s="2" customFormat="1" ht="12.75">
      <c r="A38" s="2" t="s">
        <v>51</v>
      </c>
      <c r="D38" s="2">
        <f>AVERAGE(D19:D20)</f>
        <v>421</v>
      </c>
      <c r="E38" s="2">
        <f aca="true" t="shared" si="9" ref="E38:K38">AVERAGE(E19:E20)</f>
        <v>368</v>
      </c>
      <c r="F38" s="2">
        <f t="shared" si="9"/>
        <v>101.5</v>
      </c>
      <c r="G38" s="2">
        <f t="shared" si="9"/>
        <v>102.5</v>
      </c>
      <c r="H38" s="2">
        <f t="shared" si="9"/>
        <v>67.5</v>
      </c>
      <c r="I38" s="2">
        <f t="shared" si="9"/>
        <v>375.5</v>
      </c>
      <c r="J38" s="2">
        <f t="shared" si="9"/>
        <v>528.5</v>
      </c>
      <c r="K38" s="2">
        <f t="shared" si="9"/>
        <v>158</v>
      </c>
      <c r="L38" s="2">
        <f>AVERAGE(L19:L20)</f>
        <v>100</v>
      </c>
      <c r="M38" s="2">
        <f>AVERAGE(M19:M20)</f>
        <v>1055.5</v>
      </c>
      <c r="N38" s="10">
        <f>AVERAGE(N19:N20)</f>
        <v>2222.5</v>
      </c>
    </row>
    <row r="39" spans="1:14" s="4" customFormat="1" ht="12.75">
      <c r="A39" s="4" t="s">
        <v>49</v>
      </c>
      <c r="D39" s="4">
        <f>D21/D32</f>
        <v>0.12981806968855997</v>
      </c>
      <c r="E39" s="4">
        <f aca="true" t="shared" si="10" ref="E39:N39">E21/E32</f>
        <v>0.16569113012156686</v>
      </c>
      <c r="F39" s="4">
        <f t="shared" si="10"/>
        <v>0.12133891213389121</v>
      </c>
      <c r="G39" s="4">
        <f t="shared" si="10"/>
        <v>0.14695340501792115</v>
      </c>
      <c r="H39" s="4">
        <f t="shared" si="10"/>
        <v>0.1070578905630452</v>
      </c>
      <c r="I39" s="4">
        <f t="shared" si="10"/>
        <v>0.29199066874027996</v>
      </c>
      <c r="J39" s="4">
        <f t="shared" si="10"/>
        <v>0.3339652448657188</v>
      </c>
      <c r="K39" s="4">
        <f t="shared" si="10"/>
        <v>0.2594417077175698</v>
      </c>
      <c r="L39" s="4">
        <f t="shared" si="10"/>
        <v>0.24213075060532688</v>
      </c>
      <c r="M39" s="4">
        <f t="shared" si="10"/>
        <v>0.27130188921732423</v>
      </c>
      <c r="N39" s="12">
        <f t="shared" si="10"/>
        <v>0.19294209566802673</v>
      </c>
    </row>
    <row r="40" spans="1:14" s="2" customFormat="1" ht="12.75">
      <c r="A40" s="2" t="s">
        <v>50</v>
      </c>
      <c r="D40" s="2">
        <f>RANK(D50,D49:D51)</f>
        <v>3</v>
      </c>
      <c r="E40" s="2">
        <f aca="true" t="shared" si="11" ref="E40:L40">RANK(E50,E49:E51)</f>
        <v>2</v>
      </c>
      <c r="F40" s="2">
        <f t="shared" si="11"/>
        <v>2</v>
      </c>
      <c r="G40" s="2">
        <f t="shared" si="11"/>
        <v>3</v>
      </c>
      <c r="H40" s="2">
        <f t="shared" si="11"/>
        <v>3</v>
      </c>
      <c r="I40" s="2">
        <f t="shared" si="11"/>
        <v>2</v>
      </c>
      <c r="J40" s="2">
        <f t="shared" si="11"/>
        <v>1</v>
      </c>
      <c r="K40" s="2">
        <f t="shared" si="11"/>
        <v>2</v>
      </c>
      <c r="L40" s="2">
        <f t="shared" si="11"/>
        <v>2</v>
      </c>
      <c r="M40" s="2">
        <f>RANK(M50,M49:M51)</f>
        <v>2</v>
      </c>
      <c r="N40" s="10">
        <f>RANK(N50,N49:N51)</f>
        <v>2</v>
      </c>
    </row>
    <row r="41" ht="12.75">
      <c r="N41" s="11"/>
    </row>
    <row r="42" spans="1:14" s="2" customFormat="1" ht="12.75">
      <c r="A42" s="2" t="s">
        <v>52</v>
      </c>
      <c r="D42" s="2">
        <f>AVERAGE(D23:D29)</f>
        <v>665.1428571428571</v>
      </c>
      <c r="E42" s="2">
        <f aca="true" t="shared" si="12" ref="E42:M42">AVERAGE(E23:E29)</f>
        <v>445.57142857142856</v>
      </c>
      <c r="F42" s="2">
        <f t="shared" si="12"/>
        <v>186.42857142857142</v>
      </c>
      <c r="G42" s="2">
        <f t="shared" si="12"/>
        <v>123.85714285714286</v>
      </c>
      <c r="H42" s="2">
        <f t="shared" si="12"/>
        <v>121</v>
      </c>
      <c r="I42" s="2">
        <f t="shared" si="12"/>
        <v>138</v>
      </c>
      <c r="J42" s="2">
        <f t="shared" si="12"/>
        <v>152.85714285714286</v>
      </c>
      <c r="K42" s="2">
        <f t="shared" si="12"/>
        <v>71.42857142857143</v>
      </c>
      <c r="L42" s="2">
        <f t="shared" si="12"/>
        <v>53.285714285714285</v>
      </c>
      <c r="M42" s="2">
        <f t="shared" si="12"/>
        <v>379.57142857142856</v>
      </c>
      <c r="N42" s="10">
        <f>AVERAGE(N23:N29)</f>
        <v>1957.5714285714287</v>
      </c>
    </row>
    <row r="43" spans="1:14" s="4" customFormat="1" ht="12.75">
      <c r="A43" s="4" t="s">
        <v>49</v>
      </c>
      <c r="D43" s="4">
        <f>D30/D32</f>
        <v>0.7178538390379279</v>
      </c>
      <c r="E43" s="4">
        <f aca="true" t="shared" si="13" ref="E43:N43">E30/E32</f>
        <v>0.7021611886537595</v>
      </c>
      <c r="F43" s="4">
        <f t="shared" si="13"/>
        <v>0.780035863717872</v>
      </c>
      <c r="G43" s="4">
        <f t="shared" si="13"/>
        <v>0.621505376344086</v>
      </c>
      <c r="H43" s="4">
        <f t="shared" si="13"/>
        <v>0.6716891356066613</v>
      </c>
      <c r="I43" s="4">
        <f t="shared" si="13"/>
        <v>0.37558320373250387</v>
      </c>
      <c r="J43" s="4">
        <f t="shared" si="13"/>
        <v>0.3380726698262243</v>
      </c>
      <c r="K43" s="4">
        <f t="shared" si="13"/>
        <v>0.41050903119868637</v>
      </c>
      <c r="L43" s="4">
        <f t="shared" si="13"/>
        <v>0.4515738498789346</v>
      </c>
      <c r="M43" s="4">
        <f t="shared" si="13"/>
        <v>0.3414728184038041</v>
      </c>
      <c r="N43" s="12">
        <f t="shared" si="13"/>
        <v>0.5947998958242903</v>
      </c>
    </row>
    <row r="44" spans="1:14" s="2" customFormat="1" ht="12.75">
      <c r="A44" s="2" t="s">
        <v>50</v>
      </c>
      <c r="D44" s="2">
        <f>RANK(D51,D49:D51)</f>
        <v>1</v>
      </c>
      <c r="E44" s="2">
        <f aca="true" t="shared" si="14" ref="E44:N44">RANK(E51,E49:E51)</f>
        <v>1</v>
      </c>
      <c r="F44" s="2">
        <f t="shared" si="14"/>
        <v>1</v>
      </c>
      <c r="G44" s="2">
        <f t="shared" si="14"/>
        <v>2</v>
      </c>
      <c r="H44" s="2">
        <f t="shared" si="14"/>
        <v>2</v>
      </c>
      <c r="I44" s="2">
        <f t="shared" si="14"/>
        <v>3</v>
      </c>
      <c r="J44" s="2">
        <f t="shared" si="14"/>
        <v>3</v>
      </c>
      <c r="K44" s="2">
        <f t="shared" si="14"/>
        <v>3</v>
      </c>
      <c r="L44" s="2">
        <f t="shared" si="14"/>
        <v>3</v>
      </c>
      <c r="M44" s="2">
        <f t="shared" si="14"/>
        <v>3</v>
      </c>
      <c r="N44" s="10">
        <f t="shared" si="14"/>
        <v>3</v>
      </c>
    </row>
    <row r="45" ht="12.75">
      <c r="N45" s="11"/>
    </row>
    <row r="46" spans="1:14" s="2" customFormat="1" ht="12" customHeight="1">
      <c r="A46" s="2" t="s">
        <v>53</v>
      </c>
      <c r="D46" s="2">
        <f>(D30+D21+D17)/8</f>
        <v>810.75</v>
      </c>
      <c r="E46" s="2">
        <f>(E30+E21+E17)/8</f>
        <v>555.25</v>
      </c>
      <c r="F46" s="2">
        <f>(F30+F21+F17)/8</f>
        <v>209.125</v>
      </c>
      <c r="G46" s="2">
        <f>(G30+G21+G17)/8</f>
        <v>174.375</v>
      </c>
      <c r="H46" s="2">
        <f>(H30+H21+H17)/8</f>
        <v>157.625</v>
      </c>
      <c r="I46" s="2">
        <f>(I30+I21+I17)/3</f>
        <v>857.3333333333334</v>
      </c>
      <c r="J46" s="2">
        <f>(J30+J21+J17)/3</f>
        <v>1055</v>
      </c>
      <c r="K46" s="2">
        <f>(K30+K21+K17)/3</f>
        <v>406</v>
      </c>
      <c r="L46" s="2">
        <f>(L30+L21+L17)/3</f>
        <v>275.3333333333333</v>
      </c>
      <c r="M46" s="2">
        <f>(M30+M21+M17)/3</f>
        <v>2363.6666666666665</v>
      </c>
      <c r="N46" s="10">
        <f>(N30+N21+N17)/11</f>
        <v>2094.3636363636365</v>
      </c>
    </row>
    <row r="48" ht="12" customHeight="1"/>
    <row r="49" spans="4:14" ht="12.75" hidden="1">
      <c r="D49" s="1">
        <f>D34</f>
        <v>494</v>
      </c>
      <c r="E49" s="1">
        <f aca="true" t="shared" si="15" ref="E49:N49">E34</f>
        <v>293.5</v>
      </c>
      <c r="F49" s="1">
        <f t="shared" si="15"/>
        <v>82.5</v>
      </c>
      <c r="G49" s="1">
        <f t="shared" si="15"/>
        <v>161.5</v>
      </c>
      <c r="H49" s="1">
        <f t="shared" si="15"/>
        <v>139.5</v>
      </c>
      <c r="I49" s="1">
        <f t="shared" si="15"/>
        <v>427.5</v>
      </c>
      <c r="J49" s="1">
        <f t="shared" si="15"/>
        <v>519</v>
      </c>
      <c r="K49" s="1">
        <f t="shared" si="15"/>
        <v>201</v>
      </c>
      <c r="L49" s="1">
        <f t="shared" si="15"/>
        <v>126.5</v>
      </c>
      <c r="M49" s="1">
        <f t="shared" si="15"/>
        <v>1161.5</v>
      </c>
      <c r="N49" s="1">
        <f t="shared" si="15"/>
        <v>2445</v>
      </c>
    </row>
    <row r="50" spans="4:14" ht="12.75" hidden="1">
      <c r="D50" s="1">
        <f>D38</f>
        <v>421</v>
      </c>
      <c r="E50" s="1">
        <f aca="true" t="shared" si="16" ref="E50:N50">E38</f>
        <v>368</v>
      </c>
      <c r="F50" s="1">
        <f t="shared" si="16"/>
        <v>101.5</v>
      </c>
      <c r="G50" s="1">
        <f t="shared" si="16"/>
        <v>102.5</v>
      </c>
      <c r="H50" s="1">
        <f t="shared" si="16"/>
        <v>67.5</v>
      </c>
      <c r="I50" s="1">
        <f t="shared" si="16"/>
        <v>375.5</v>
      </c>
      <c r="J50" s="1">
        <f t="shared" si="16"/>
        <v>528.5</v>
      </c>
      <c r="K50" s="1">
        <f t="shared" si="16"/>
        <v>158</v>
      </c>
      <c r="L50" s="1">
        <f t="shared" si="16"/>
        <v>100</v>
      </c>
      <c r="M50" s="1">
        <f t="shared" si="16"/>
        <v>1055.5</v>
      </c>
      <c r="N50" s="1">
        <f t="shared" si="16"/>
        <v>2222.5</v>
      </c>
    </row>
    <row r="51" spans="4:14" ht="12.75" hidden="1">
      <c r="D51" s="1">
        <f>D42</f>
        <v>665.1428571428571</v>
      </c>
      <c r="E51" s="1">
        <f aca="true" t="shared" si="17" ref="E51:N51">E42</f>
        <v>445.57142857142856</v>
      </c>
      <c r="F51" s="1">
        <f t="shared" si="17"/>
        <v>186.42857142857142</v>
      </c>
      <c r="G51" s="1">
        <f t="shared" si="17"/>
        <v>123.85714285714286</v>
      </c>
      <c r="H51" s="1">
        <f t="shared" si="17"/>
        <v>121</v>
      </c>
      <c r="I51" s="1">
        <f t="shared" si="17"/>
        <v>138</v>
      </c>
      <c r="J51" s="1">
        <f t="shared" si="17"/>
        <v>152.85714285714286</v>
      </c>
      <c r="K51" s="1">
        <f t="shared" si="17"/>
        <v>71.42857142857143</v>
      </c>
      <c r="L51" s="1">
        <f t="shared" si="17"/>
        <v>53.285714285714285</v>
      </c>
      <c r="M51" s="1">
        <f t="shared" si="17"/>
        <v>379.57142857142856</v>
      </c>
      <c r="N51" s="1">
        <f t="shared" si="17"/>
        <v>1957.5714285714287</v>
      </c>
    </row>
    <row r="52" ht="12.75" hidden="1"/>
  </sheetData>
  <sheetProtection/>
  <printOptions/>
  <pageMargins left="0" right="0" top="0.25" bottom="0" header="0.5" footer="0.5"/>
  <pageSetup horizontalDpi="600" verticalDpi="600" orientation="landscape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22">
      <selection activeCell="C46" sqref="C46"/>
    </sheetView>
  </sheetViews>
  <sheetFormatPr defaultColWidth="9.140625" defaultRowHeight="12.75"/>
  <cols>
    <col min="1" max="1" width="21.28125" style="1" customWidth="1"/>
    <col min="2" max="2" width="9.7109375" style="1" customWidth="1"/>
    <col min="3" max="3" width="3.00390625" style="1" customWidth="1"/>
    <col min="4" max="4" width="9.57421875" style="1" customWidth="1"/>
    <col min="5" max="5" width="8.8515625" style="1" customWidth="1"/>
    <col min="6" max="6" width="8.7109375" style="1" customWidth="1"/>
    <col min="7" max="7" width="10.00390625" style="1" customWidth="1"/>
    <col min="8" max="8" width="10.57421875" style="1" customWidth="1"/>
    <col min="9" max="9" width="8.140625" style="1" customWidth="1"/>
    <col min="10" max="10" width="9.57421875" style="1" customWidth="1"/>
    <col min="11" max="11" width="10.00390625" style="1" customWidth="1"/>
    <col min="12" max="12" width="9.140625" style="1" customWidth="1"/>
    <col min="13" max="13" width="8.140625" style="1" customWidth="1"/>
    <col min="14" max="14" width="10.00390625" style="1" customWidth="1"/>
    <col min="15" max="16384" width="9.140625" style="1" customWidth="1"/>
  </cols>
  <sheetData>
    <row r="1" ht="12.75">
      <c r="F1" s="2" t="s">
        <v>55</v>
      </c>
    </row>
    <row r="2" ht="12.75">
      <c r="F2" s="2" t="s">
        <v>54</v>
      </c>
    </row>
    <row r="3" ht="12.75">
      <c r="F3" s="6" t="s">
        <v>63</v>
      </c>
    </row>
    <row r="5" spans="1:14" ht="12.7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ht="12.7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ht="12.7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ht="12.7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ht="12.7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ht="20.25" customHeight="1">
      <c r="A11" s="9" t="s">
        <v>78</v>
      </c>
    </row>
    <row r="12" spans="1:14" ht="12.75">
      <c r="A12" s="1" t="s">
        <v>28</v>
      </c>
      <c r="D12" s="1">
        <v>44</v>
      </c>
      <c r="E12" s="3">
        <v>6</v>
      </c>
      <c r="F12" s="3">
        <v>5</v>
      </c>
      <c r="G12" s="3">
        <v>7</v>
      </c>
      <c r="H12" s="3">
        <v>2</v>
      </c>
      <c r="I12" s="3">
        <v>0</v>
      </c>
      <c r="J12" s="3">
        <v>0</v>
      </c>
      <c r="K12" s="3">
        <v>1</v>
      </c>
      <c r="L12" s="3">
        <v>1</v>
      </c>
      <c r="M12" s="3">
        <f>+I12+J12+K12+L12</f>
        <v>2</v>
      </c>
      <c r="N12" s="3">
        <f>SUM(D12:L12)</f>
        <v>66</v>
      </c>
    </row>
    <row r="13" spans="1:14" s="2" customFormat="1" ht="12.75">
      <c r="A13" s="2" t="s">
        <v>29</v>
      </c>
      <c r="D13" s="2">
        <v>44</v>
      </c>
      <c r="E13" s="2">
        <f aca="true" t="shared" si="0" ref="E13:N13">E12</f>
        <v>6</v>
      </c>
      <c r="F13" s="2">
        <f t="shared" si="0"/>
        <v>5</v>
      </c>
      <c r="G13" s="2">
        <f t="shared" si="0"/>
        <v>7</v>
      </c>
      <c r="H13" s="2">
        <f t="shared" si="0"/>
        <v>2</v>
      </c>
      <c r="I13" s="2">
        <v>0</v>
      </c>
      <c r="J13" s="2">
        <f t="shared" si="0"/>
        <v>0</v>
      </c>
      <c r="K13" s="2">
        <v>1</v>
      </c>
      <c r="L13" s="2">
        <f t="shared" si="0"/>
        <v>1</v>
      </c>
      <c r="M13" s="2">
        <f t="shared" si="0"/>
        <v>2</v>
      </c>
      <c r="N13" s="2">
        <f t="shared" si="0"/>
        <v>66</v>
      </c>
    </row>
    <row r="14" s="2" customFormat="1" ht="12.75"/>
    <row r="15" spans="1:14" ht="12.75">
      <c r="A15" s="1" t="s">
        <v>56</v>
      </c>
      <c r="B15" s="1" t="s">
        <v>32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48</v>
      </c>
      <c r="J15" s="1">
        <v>83</v>
      </c>
      <c r="K15" s="1">
        <v>29</v>
      </c>
      <c r="L15" s="1">
        <v>23</v>
      </c>
      <c r="M15" s="3">
        <f>+I15+J15+K15+L15</f>
        <v>183</v>
      </c>
      <c r="N15" s="3">
        <f>SUM(D15:L15)</f>
        <v>183</v>
      </c>
    </row>
    <row r="16" spans="1:14" ht="12.75">
      <c r="A16" s="1" t="s">
        <v>31</v>
      </c>
      <c r="B16" s="1" t="s">
        <v>33</v>
      </c>
      <c r="D16" s="1">
        <v>71</v>
      </c>
      <c r="E16" s="1">
        <v>38</v>
      </c>
      <c r="F16" s="1">
        <v>15</v>
      </c>
      <c r="G16" s="1">
        <v>28</v>
      </c>
      <c r="H16" s="1">
        <v>23</v>
      </c>
      <c r="I16" s="1">
        <v>0</v>
      </c>
      <c r="K16" s="1">
        <v>0</v>
      </c>
      <c r="L16" s="1">
        <v>0</v>
      </c>
      <c r="M16" s="3">
        <f>+I16+J16+K16+L16</f>
        <v>0</v>
      </c>
      <c r="N16" s="3">
        <f>SUM(D16:L16)</f>
        <v>175</v>
      </c>
    </row>
    <row r="17" spans="1:14" s="2" customFormat="1" ht="12.75">
      <c r="A17" s="2" t="s">
        <v>34</v>
      </c>
      <c r="D17" s="2">
        <f>+D15+D16</f>
        <v>71</v>
      </c>
      <c r="E17" s="2">
        <f aca="true" t="shared" si="1" ref="E17:N17">+E15+E16</f>
        <v>38</v>
      </c>
      <c r="F17" s="2">
        <f t="shared" si="1"/>
        <v>15</v>
      </c>
      <c r="G17" s="2">
        <f t="shared" si="1"/>
        <v>28</v>
      </c>
      <c r="H17" s="2">
        <f t="shared" si="1"/>
        <v>23</v>
      </c>
      <c r="I17" s="2">
        <f t="shared" si="1"/>
        <v>48</v>
      </c>
      <c r="J17" s="2">
        <f t="shared" si="1"/>
        <v>83</v>
      </c>
      <c r="K17" s="2">
        <f t="shared" si="1"/>
        <v>29</v>
      </c>
      <c r="L17" s="2">
        <f t="shared" si="1"/>
        <v>23</v>
      </c>
      <c r="M17" s="2">
        <f t="shared" si="1"/>
        <v>183</v>
      </c>
      <c r="N17" s="2">
        <f t="shared" si="1"/>
        <v>358</v>
      </c>
    </row>
    <row r="19" spans="1:14" ht="12.75">
      <c r="A19" s="1" t="s">
        <v>62</v>
      </c>
      <c r="B19" s="1" t="s">
        <v>36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40</v>
      </c>
      <c r="J19" s="1">
        <v>78</v>
      </c>
      <c r="K19" s="1">
        <v>25</v>
      </c>
      <c r="L19" s="1">
        <v>17</v>
      </c>
      <c r="M19" s="3">
        <f>+I19+J19+K19+L19</f>
        <v>160</v>
      </c>
      <c r="N19" s="3">
        <f>SUM(D19:L19)</f>
        <v>160</v>
      </c>
    </row>
    <row r="20" spans="1:14" ht="12.75">
      <c r="A20" s="1" t="s">
        <v>35</v>
      </c>
      <c r="B20" s="1" t="s">
        <v>37</v>
      </c>
      <c r="D20" s="1">
        <v>52</v>
      </c>
      <c r="E20" s="1">
        <v>56</v>
      </c>
      <c r="F20" s="1">
        <v>13</v>
      </c>
      <c r="G20" s="1">
        <v>10</v>
      </c>
      <c r="H20" s="1">
        <v>4</v>
      </c>
      <c r="I20" s="1">
        <v>0</v>
      </c>
      <c r="J20" s="1">
        <v>0</v>
      </c>
      <c r="K20" s="1">
        <v>0</v>
      </c>
      <c r="L20" s="1">
        <v>0</v>
      </c>
      <c r="M20" s="3">
        <f>+I20+J20+K20+L20</f>
        <v>0</v>
      </c>
      <c r="N20" s="3">
        <f>SUM(D20:L20)</f>
        <v>135</v>
      </c>
    </row>
    <row r="21" spans="1:14" s="2" customFormat="1" ht="12.75">
      <c r="A21" s="2" t="s">
        <v>38</v>
      </c>
      <c r="D21" s="2">
        <f>+D19+D20</f>
        <v>52</v>
      </c>
      <c r="E21" s="2">
        <f aca="true" t="shared" si="2" ref="E21:N21">+E19+E20</f>
        <v>56</v>
      </c>
      <c r="F21" s="2">
        <f t="shared" si="2"/>
        <v>13</v>
      </c>
      <c r="G21" s="2">
        <f t="shared" si="2"/>
        <v>10</v>
      </c>
      <c r="H21" s="2">
        <f t="shared" si="2"/>
        <v>4</v>
      </c>
      <c r="I21" s="2">
        <f t="shared" si="2"/>
        <v>40</v>
      </c>
      <c r="J21" s="2">
        <f t="shared" si="2"/>
        <v>78</v>
      </c>
      <c r="K21" s="2">
        <f t="shared" si="2"/>
        <v>25</v>
      </c>
      <c r="L21" s="2">
        <f t="shared" si="2"/>
        <v>17</v>
      </c>
      <c r="M21" s="2">
        <f t="shared" si="2"/>
        <v>160</v>
      </c>
      <c r="N21" s="2">
        <f t="shared" si="2"/>
        <v>295</v>
      </c>
    </row>
    <row r="22" s="2" customFormat="1" ht="12.75"/>
    <row r="23" spans="1:14" ht="12.75">
      <c r="A23" s="1" t="s">
        <v>44</v>
      </c>
      <c r="B23" s="1" t="s">
        <v>60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33</v>
      </c>
      <c r="J23" s="1">
        <v>55</v>
      </c>
      <c r="K23" s="1">
        <v>27</v>
      </c>
      <c r="L23" s="1">
        <v>36</v>
      </c>
      <c r="M23" s="3">
        <f aca="true" t="shared" si="3" ref="M23:M29">+I23+J23+K23+L23</f>
        <v>151</v>
      </c>
      <c r="N23" s="3">
        <f aca="true" t="shared" si="4" ref="N23:N29">SUM(D23:L23)</f>
        <v>151</v>
      </c>
    </row>
    <row r="24" spans="1:14" ht="12.75">
      <c r="A24" s="1" t="s">
        <v>57</v>
      </c>
      <c r="B24" s="1" t="s">
        <v>61</v>
      </c>
      <c r="D24" s="1">
        <v>61</v>
      </c>
      <c r="E24" s="1">
        <v>68</v>
      </c>
      <c r="F24" s="1">
        <v>23</v>
      </c>
      <c r="G24" s="1">
        <v>14</v>
      </c>
      <c r="H24" s="1">
        <v>13</v>
      </c>
      <c r="I24" s="1">
        <v>0</v>
      </c>
      <c r="J24" s="1">
        <v>0</v>
      </c>
      <c r="K24" s="1">
        <v>0</v>
      </c>
      <c r="L24" s="1">
        <v>0</v>
      </c>
      <c r="M24" s="3">
        <f t="shared" si="3"/>
        <v>0</v>
      </c>
      <c r="N24" s="3">
        <f t="shared" si="4"/>
        <v>179</v>
      </c>
    </row>
    <row r="25" spans="1:14" ht="12.75">
      <c r="A25" s="1" t="s">
        <v>65</v>
      </c>
      <c r="B25" s="1" t="s">
        <v>39</v>
      </c>
      <c r="D25" s="1">
        <v>19</v>
      </c>
      <c r="E25" s="1">
        <v>18</v>
      </c>
      <c r="F25" s="1">
        <v>8</v>
      </c>
      <c r="G25" s="1">
        <v>5</v>
      </c>
      <c r="H25" s="1">
        <v>11</v>
      </c>
      <c r="I25" s="1">
        <v>0</v>
      </c>
      <c r="J25" s="1">
        <v>0</v>
      </c>
      <c r="K25" s="1">
        <v>0</v>
      </c>
      <c r="L25" s="1">
        <v>0</v>
      </c>
      <c r="M25" s="3">
        <f t="shared" si="3"/>
        <v>0</v>
      </c>
      <c r="N25" s="3">
        <f t="shared" si="4"/>
        <v>61</v>
      </c>
    </row>
    <row r="26" spans="1:14" ht="12.75">
      <c r="A26" s="1" t="s">
        <v>67</v>
      </c>
      <c r="B26" s="1" t="s">
        <v>40</v>
      </c>
      <c r="D26" s="1">
        <v>92</v>
      </c>
      <c r="E26" s="1">
        <v>38</v>
      </c>
      <c r="F26" s="1">
        <v>30</v>
      </c>
      <c r="G26" s="1">
        <v>11</v>
      </c>
      <c r="H26" s="1">
        <v>9</v>
      </c>
      <c r="I26" s="1">
        <v>0</v>
      </c>
      <c r="J26" s="1">
        <v>0</v>
      </c>
      <c r="K26" s="1">
        <v>0</v>
      </c>
      <c r="L26" s="1">
        <v>0</v>
      </c>
      <c r="M26" s="3">
        <f t="shared" si="3"/>
        <v>0</v>
      </c>
      <c r="N26" s="3">
        <f t="shared" si="4"/>
        <v>180</v>
      </c>
    </row>
    <row r="27" spans="1:14" ht="12.75">
      <c r="A27" s="1" t="s">
        <v>58</v>
      </c>
      <c r="B27" s="1" t="s">
        <v>41</v>
      </c>
      <c r="D27" s="1">
        <v>44</v>
      </c>
      <c r="E27" s="1">
        <v>66</v>
      </c>
      <c r="F27" s="1">
        <v>16</v>
      </c>
      <c r="G27" s="1">
        <v>19</v>
      </c>
      <c r="H27" s="1">
        <v>12</v>
      </c>
      <c r="I27" s="1">
        <v>0</v>
      </c>
      <c r="J27" s="1">
        <v>0</v>
      </c>
      <c r="K27" s="1">
        <v>0</v>
      </c>
      <c r="L27" s="1">
        <v>0</v>
      </c>
      <c r="M27" s="3">
        <f t="shared" si="3"/>
        <v>0</v>
      </c>
      <c r="N27" s="3">
        <f t="shared" si="4"/>
        <v>157</v>
      </c>
    </row>
    <row r="28" spans="1:14" ht="12.75">
      <c r="A28" s="1" t="s">
        <v>45</v>
      </c>
      <c r="B28" s="1" t="s">
        <v>42</v>
      </c>
      <c r="D28" s="1">
        <v>104</v>
      </c>
      <c r="E28" s="1">
        <v>79</v>
      </c>
      <c r="F28" s="1">
        <v>29</v>
      </c>
      <c r="G28" s="1">
        <v>23</v>
      </c>
      <c r="H28" s="1">
        <v>7</v>
      </c>
      <c r="I28" s="1">
        <v>0</v>
      </c>
      <c r="J28" s="1">
        <v>0</v>
      </c>
      <c r="K28" s="1">
        <v>0</v>
      </c>
      <c r="L28" s="1">
        <v>0</v>
      </c>
      <c r="M28" s="3">
        <f t="shared" si="3"/>
        <v>0</v>
      </c>
      <c r="N28" s="3">
        <f t="shared" si="4"/>
        <v>242</v>
      </c>
    </row>
    <row r="29" spans="1:14" ht="12.75">
      <c r="A29" s="1" t="s">
        <v>30</v>
      </c>
      <c r="B29" s="1" t="s">
        <v>43</v>
      </c>
      <c r="D29" s="1">
        <v>67</v>
      </c>
      <c r="E29" s="1">
        <v>31</v>
      </c>
      <c r="F29" s="1">
        <v>17</v>
      </c>
      <c r="G29" s="1">
        <v>7</v>
      </c>
      <c r="H29" s="1">
        <v>6</v>
      </c>
      <c r="I29" s="1">
        <v>0</v>
      </c>
      <c r="J29" s="1">
        <v>0</v>
      </c>
      <c r="K29" s="1">
        <v>0</v>
      </c>
      <c r="L29" s="1">
        <v>0</v>
      </c>
      <c r="M29" s="3">
        <f t="shared" si="3"/>
        <v>0</v>
      </c>
      <c r="N29" s="3">
        <f t="shared" si="4"/>
        <v>128</v>
      </c>
    </row>
    <row r="30" spans="1:14" s="2" customFormat="1" ht="12.75">
      <c r="A30" s="2" t="s">
        <v>46</v>
      </c>
      <c r="D30" s="2">
        <f>SUM(D23:D29)</f>
        <v>387</v>
      </c>
      <c r="E30" s="2">
        <f aca="true" t="shared" si="5" ref="E30:N30">SUM(E23:E29)</f>
        <v>300</v>
      </c>
      <c r="F30" s="2">
        <f t="shared" si="5"/>
        <v>123</v>
      </c>
      <c r="G30" s="2">
        <f t="shared" si="5"/>
        <v>79</v>
      </c>
      <c r="H30" s="2">
        <v>58</v>
      </c>
      <c r="I30" s="2">
        <f t="shared" si="5"/>
        <v>33</v>
      </c>
      <c r="J30" s="2">
        <f t="shared" si="5"/>
        <v>55</v>
      </c>
      <c r="K30" s="2">
        <f t="shared" si="5"/>
        <v>27</v>
      </c>
      <c r="L30" s="2">
        <f t="shared" si="5"/>
        <v>36</v>
      </c>
      <c r="M30" s="2">
        <f t="shared" si="5"/>
        <v>151</v>
      </c>
      <c r="N30" s="2">
        <f t="shared" si="5"/>
        <v>1098</v>
      </c>
    </row>
    <row r="32" spans="1:14" s="2" customFormat="1" ht="12.75">
      <c r="A32" s="2" t="s">
        <v>47</v>
      </c>
      <c r="D32" s="2">
        <f aca="true" t="shared" si="6" ref="D32:L32">D17+D21+D30</f>
        <v>510</v>
      </c>
      <c r="E32" s="2">
        <f t="shared" si="6"/>
        <v>394</v>
      </c>
      <c r="F32" s="2">
        <f t="shared" si="6"/>
        <v>151</v>
      </c>
      <c r="G32" s="2">
        <f t="shared" si="6"/>
        <v>117</v>
      </c>
      <c r="H32" s="2">
        <f t="shared" si="6"/>
        <v>85</v>
      </c>
      <c r="I32" s="2">
        <f t="shared" si="6"/>
        <v>121</v>
      </c>
      <c r="J32" s="2">
        <f t="shared" si="6"/>
        <v>216</v>
      </c>
      <c r="K32" s="2">
        <f t="shared" si="6"/>
        <v>81</v>
      </c>
      <c r="L32" s="2">
        <f t="shared" si="6"/>
        <v>76</v>
      </c>
      <c r="M32" s="2">
        <f>+M17+M21+M30</f>
        <v>494</v>
      </c>
      <c r="N32" s="2">
        <f>+N17+N21+N30</f>
        <v>1751</v>
      </c>
    </row>
    <row r="34" spans="1:14" s="2" customFormat="1" ht="12.75">
      <c r="A34" s="2" t="s">
        <v>48</v>
      </c>
      <c r="D34" s="2">
        <v>35</v>
      </c>
      <c r="E34" s="2">
        <f aca="true" t="shared" si="7" ref="E34:L34">AVERAGE(E15:E16)</f>
        <v>19</v>
      </c>
      <c r="F34" s="2">
        <v>7</v>
      </c>
      <c r="G34" s="2">
        <f t="shared" si="7"/>
        <v>14</v>
      </c>
      <c r="H34" s="2">
        <f t="shared" si="7"/>
        <v>11.5</v>
      </c>
      <c r="I34" s="2">
        <f t="shared" si="7"/>
        <v>24</v>
      </c>
      <c r="J34" s="2">
        <f t="shared" si="7"/>
        <v>83</v>
      </c>
      <c r="K34" s="2">
        <f t="shared" si="7"/>
        <v>14.5</v>
      </c>
      <c r="L34" s="2">
        <f t="shared" si="7"/>
        <v>11.5</v>
      </c>
      <c r="M34" s="2">
        <f>AVERAGE(M15:M16)</f>
        <v>91.5</v>
      </c>
      <c r="N34" s="2">
        <f>AVERAGE(N15:N16)</f>
        <v>179</v>
      </c>
    </row>
    <row r="35" spans="1:14" s="4" customFormat="1" ht="12.75">
      <c r="A35" s="4" t="s">
        <v>49</v>
      </c>
      <c r="D35" s="4">
        <f>D17/D32</f>
        <v>0.1392156862745098</v>
      </c>
      <c r="E35" s="4">
        <f aca="true" t="shared" si="8" ref="E35:N35">E17/E32</f>
        <v>0.09644670050761421</v>
      </c>
      <c r="F35" s="4">
        <f t="shared" si="8"/>
        <v>0.09933774834437085</v>
      </c>
      <c r="G35" s="4">
        <f t="shared" si="8"/>
        <v>0.23931623931623933</v>
      </c>
      <c r="H35" s="4">
        <f t="shared" si="8"/>
        <v>0.27058823529411763</v>
      </c>
      <c r="I35" s="4">
        <f t="shared" si="8"/>
        <v>0.39669421487603307</v>
      </c>
      <c r="J35" s="4">
        <f t="shared" si="8"/>
        <v>0.38425925925925924</v>
      </c>
      <c r="K35" s="4">
        <f t="shared" si="8"/>
        <v>0.35802469135802467</v>
      </c>
      <c r="L35" s="4">
        <f t="shared" si="8"/>
        <v>0.3026315789473684</v>
      </c>
      <c r="M35" s="4">
        <f t="shared" si="8"/>
        <v>0.37044534412955465</v>
      </c>
      <c r="N35" s="4">
        <f t="shared" si="8"/>
        <v>0.20445459737292976</v>
      </c>
    </row>
    <row r="36" spans="1:14" s="2" customFormat="1" ht="12.75">
      <c r="A36" s="2" t="s">
        <v>50</v>
      </c>
      <c r="D36" s="2">
        <v>2</v>
      </c>
      <c r="E36" s="2">
        <f aca="true" t="shared" si="9" ref="E36:N36">RANK(E49,E49:E51)</f>
        <v>3</v>
      </c>
      <c r="F36" s="2">
        <f t="shared" si="9"/>
        <v>2</v>
      </c>
      <c r="G36" s="2">
        <f t="shared" si="9"/>
        <v>1</v>
      </c>
      <c r="H36" s="2">
        <f t="shared" si="9"/>
        <v>1</v>
      </c>
      <c r="I36" s="2">
        <f t="shared" si="9"/>
        <v>1</v>
      </c>
      <c r="J36" s="2">
        <f t="shared" si="9"/>
        <v>1</v>
      </c>
      <c r="K36" s="2">
        <f t="shared" si="9"/>
        <v>1</v>
      </c>
      <c r="L36" s="2">
        <f t="shared" si="9"/>
        <v>2</v>
      </c>
      <c r="M36" s="2">
        <f t="shared" si="9"/>
        <v>1</v>
      </c>
      <c r="N36" s="2">
        <f t="shared" si="9"/>
        <v>1</v>
      </c>
    </row>
    <row r="38" spans="1:14" s="2" customFormat="1" ht="12.75">
      <c r="A38" s="2" t="s">
        <v>51</v>
      </c>
      <c r="D38" s="2">
        <f>AVERAGE(D19:D20)</f>
        <v>26</v>
      </c>
      <c r="E38" s="2">
        <f aca="true" t="shared" si="10" ref="E38:N38">AVERAGE(E19:E20)</f>
        <v>28</v>
      </c>
      <c r="F38" s="2">
        <v>6</v>
      </c>
      <c r="G38" s="2">
        <f t="shared" si="10"/>
        <v>5</v>
      </c>
      <c r="H38" s="2">
        <f t="shared" si="10"/>
        <v>2</v>
      </c>
      <c r="I38" s="2">
        <f t="shared" si="10"/>
        <v>20</v>
      </c>
      <c r="J38" s="2">
        <f t="shared" si="10"/>
        <v>39</v>
      </c>
      <c r="K38" s="2">
        <f t="shared" si="10"/>
        <v>12.5</v>
      </c>
      <c r="L38" s="2">
        <f t="shared" si="10"/>
        <v>8.5</v>
      </c>
      <c r="M38" s="2">
        <f t="shared" si="10"/>
        <v>80</v>
      </c>
      <c r="N38" s="2">
        <f t="shared" si="10"/>
        <v>147.5</v>
      </c>
    </row>
    <row r="39" spans="1:14" s="4" customFormat="1" ht="12.75">
      <c r="A39" s="4" t="s">
        <v>49</v>
      </c>
      <c r="D39" s="4">
        <f>D21/D32</f>
        <v>0.10196078431372549</v>
      </c>
      <c r="E39" s="4">
        <f aca="true" t="shared" si="11" ref="E39:N39">E21/E32</f>
        <v>0.14213197969543148</v>
      </c>
      <c r="F39" s="4">
        <f t="shared" si="11"/>
        <v>0.08609271523178808</v>
      </c>
      <c r="G39" s="4">
        <f t="shared" si="11"/>
        <v>0.08547008547008547</v>
      </c>
      <c r="H39" s="4">
        <f t="shared" si="11"/>
        <v>0.047058823529411764</v>
      </c>
      <c r="I39" s="4">
        <f t="shared" si="11"/>
        <v>0.3305785123966942</v>
      </c>
      <c r="J39" s="4">
        <f t="shared" si="11"/>
        <v>0.3611111111111111</v>
      </c>
      <c r="K39" s="4">
        <f t="shared" si="11"/>
        <v>0.30864197530864196</v>
      </c>
      <c r="L39" s="4">
        <f t="shared" si="11"/>
        <v>0.2236842105263158</v>
      </c>
      <c r="M39" s="4">
        <f t="shared" si="11"/>
        <v>0.32388663967611336</v>
      </c>
      <c r="N39" s="4">
        <f t="shared" si="11"/>
        <v>0.1684751570531125</v>
      </c>
    </row>
    <row r="40" spans="1:14" s="2" customFormat="1" ht="12.75">
      <c r="A40" s="2" t="s">
        <v>50</v>
      </c>
      <c r="D40" s="2">
        <f>RANK(D50,D49:D51)</f>
        <v>3</v>
      </c>
      <c r="E40" s="2">
        <f aca="true" t="shared" si="12" ref="E40:N40">RANK(E50,E49:E51)</f>
        <v>2</v>
      </c>
      <c r="F40" s="2">
        <f t="shared" si="12"/>
        <v>3</v>
      </c>
      <c r="G40" s="2">
        <f t="shared" si="12"/>
        <v>3</v>
      </c>
      <c r="H40" s="2">
        <f t="shared" si="12"/>
        <v>3</v>
      </c>
      <c r="I40" s="2">
        <f t="shared" si="12"/>
        <v>2</v>
      </c>
      <c r="J40" s="2">
        <f t="shared" si="12"/>
        <v>2</v>
      </c>
      <c r="K40" s="2">
        <f t="shared" si="12"/>
        <v>2</v>
      </c>
      <c r="L40" s="2">
        <f t="shared" si="12"/>
        <v>3</v>
      </c>
      <c r="M40" s="2">
        <f t="shared" si="12"/>
        <v>2</v>
      </c>
      <c r="N40" s="2">
        <f t="shared" si="12"/>
        <v>3</v>
      </c>
    </row>
    <row r="42" spans="1:14" s="2" customFormat="1" ht="12.75">
      <c r="A42" s="2" t="s">
        <v>52</v>
      </c>
      <c r="D42" s="2">
        <f>AVERAGE(D23:D29)</f>
        <v>55.285714285714285</v>
      </c>
      <c r="E42" s="2">
        <v>42</v>
      </c>
      <c r="F42" s="2">
        <v>17</v>
      </c>
      <c r="G42" s="2">
        <v>11</v>
      </c>
      <c r="H42" s="2">
        <v>8</v>
      </c>
      <c r="I42" s="2">
        <v>4</v>
      </c>
      <c r="J42" s="2">
        <v>7</v>
      </c>
      <c r="K42" s="2">
        <v>3</v>
      </c>
      <c r="L42" s="2">
        <v>21</v>
      </c>
      <c r="M42" s="2">
        <v>21</v>
      </c>
      <c r="N42" s="2">
        <v>156</v>
      </c>
    </row>
    <row r="43" spans="1:14" s="4" customFormat="1" ht="12.75">
      <c r="A43" s="4" t="s">
        <v>49</v>
      </c>
      <c r="D43" s="4">
        <f>D30/D32</f>
        <v>0.7588235294117647</v>
      </c>
      <c r="E43" s="4">
        <f aca="true" t="shared" si="13" ref="E43:N43">E30/E32</f>
        <v>0.7614213197969543</v>
      </c>
      <c r="F43" s="4">
        <f t="shared" si="13"/>
        <v>0.8145695364238411</v>
      </c>
      <c r="G43" s="4">
        <f t="shared" si="13"/>
        <v>0.6752136752136753</v>
      </c>
      <c r="H43" s="4">
        <f t="shared" si="13"/>
        <v>0.6823529411764706</v>
      </c>
      <c r="I43" s="4">
        <f t="shared" si="13"/>
        <v>0.2727272727272727</v>
      </c>
      <c r="J43" s="4">
        <f t="shared" si="13"/>
        <v>0.25462962962962965</v>
      </c>
      <c r="K43" s="4">
        <f t="shared" si="13"/>
        <v>0.3333333333333333</v>
      </c>
      <c r="L43" s="4">
        <f t="shared" si="13"/>
        <v>0.47368421052631576</v>
      </c>
      <c r="M43" s="4">
        <f t="shared" si="13"/>
        <v>0.305668016194332</v>
      </c>
      <c r="N43" s="4">
        <f t="shared" si="13"/>
        <v>0.6270702455739577</v>
      </c>
    </row>
    <row r="44" spans="1:14" s="2" customFormat="1" ht="12.75">
      <c r="A44" s="2" t="s">
        <v>50</v>
      </c>
      <c r="D44" s="2">
        <f>RANK(D51,D49:D51)</f>
        <v>1</v>
      </c>
      <c r="E44" s="2">
        <f aca="true" t="shared" si="14" ref="E44:N44">RANK(E51,E49:E51)</f>
        <v>1</v>
      </c>
      <c r="F44" s="2">
        <f t="shared" si="14"/>
        <v>1</v>
      </c>
      <c r="G44" s="2">
        <f t="shared" si="14"/>
        <v>2</v>
      </c>
      <c r="H44" s="2">
        <f t="shared" si="14"/>
        <v>2</v>
      </c>
      <c r="I44" s="2">
        <f t="shared" si="14"/>
        <v>3</v>
      </c>
      <c r="J44" s="2">
        <f t="shared" si="14"/>
        <v>3</v>
      </c>
      <c r="K44" s="2">
        <f t="shared" si="14"/>
        <v>3</v>
      </c>
      <c r="L44" s="2">
        <f t="shared" si="14"/>
        <v>1</v>
      </c>
      <c r="M44" s="2">
        <f t="shared" si="14"/>
        <v>3</v>
      </c>
      <c r="N44" s="2">
        <f t="shared" si="14"/>
        <v>2</v>
      </c>
    </row>
    <row r="46" spans="1:14" s="2" customFormat="1" ht="12" customHeight="1">
      <c r="A46" s="2" t="s">
        <v>53</v>
      </c>
      <c r="D46" s="15">
        <f>(D30+D21+D17)/8</f>
        <v>63.75</v>
      </c>
      <c r="E46" s="15">
        <f>(E30+E21+E17)/8</f>
        <v>49.25</v>
      </c>
      <c r="F46" s="15">
        <f>(F30+F21+F17)/8</f>
        <v>18.875</v>
      </c>
      <c r="G46" s="15">
        <f>(G30+G21+G17)/8</f>
        <v>14.625</v>
      </c>
      <c r="H46" s="15">
        <f>(H30+H21+H17)/8</f>
        <v>10.625</v>
      </c>
      <c r="I46" s="15">
        <f>(I30+I21+I17)/3</f>
        <v>40.333333333333336</v>
      </c>
      <c r="J46" s="15">
        <f>(J30+J21+J17)/3</f>
        <v>72</v>
      </c>
      <c r="K46" s="15">
        <f>(K30+K21+K17)/3</f>
        <v>27</v>
      </c>
      <c r="L46" s="15">
        <f>(L30+L21+L17)/3</f>
        <v>25.333333333333332</v>
      </c>
      <c r="M46" s="15">
        <f>(M30+M21+M17)/3</f>
        <v>164.66666666666666</v>
      </c>
      <c r="N46" s="15">
        <f>(N30+N21+N17)/11</f>
        <v>159.1818181818182</v>
      </c>
    </row>
    <row r="49" spans="4:14" ht="12.75" hidden="1">
      <c r="D49" s="1">
        <f>D34</f>
        <v>35</v>
      </c>
      <c r="E49" s="1">
        <f aca="true" t="shared" si="15" ref="E49:N49">E34</f>
        <v>19</v>
      </c>
      <c r="F49" s="1">
        <f t="shared" si="15"/>
        <v>7</v>
      </c>
      <c r="G49" s="1">
        <f t="shared" si="15"/>
        <v>14</v>
      </c>
      <c r="H49" s="1">
        <f t="shared" si="15"/>
        <v>11.5</v>
      </c>
      <c r="I49" s="1">
        <f t="shared" si="15"/>
        <v>24</v>
      </c>
      <c r="J49" s="1">
        <f t="shared" si="15"/>
        <v>83</v>
      </c>
      <c r="K49" s="1">
        <f t="shared" si="15"/>
        <v>14.5</v>
      </c>
      <c r="L49" s="1">
        <f t="shared" si="15"/>
        <v>11.5</v>
      </c>
      <c r="M49" s="1">
        <f t="shared" si="15"/>
        <v>91.5</v>
      </c>
      <c r="N49" s="1">
        <f t="shared" si="15"/>
        <v>179</v>
      </c>
    </row>
    <row r="50" spans="4:14" ht="12.75" hidden="1">
      <c r="D50" s="1">
        <f>D38</f>
        <v>26</v>
      </c>
      <c r="E50" s="1">
        <f aca="true" t="shared" si="16" ref="E50:N50">E38</f>
        <v>28</v>
      </c>
      <c r="F50" s="1">
        <f t="shared" si="16"/>
        <v>6</v>
      </c>
      <c r="G50" s="1">
        <f t="shared" si="16"/>
        <v>5</v>
      </c>
      <c r="H50" s="1">
        <f t="shared" si="16"/>
        <v>2</v>
      </c>
      <c r="I50" s="1">
        <f t="shared" si="16"/>
        <v>20</v>
      </c>
      <c r="J50" s="1">
        <f t="shared" si="16"/>
        <v>39</v>
      </c>
      <c r="K50" s="1">
        <f t="shared" si="16"/>
        <v>12.5</v>
      </c>
      <c r="L50" s="1">
        <f t="shared" si="16"/>
        <v>8.5</v>
      </c>
      <c r="M50" s="1">
        <f t="shared" si="16"/>
        <v>80</v>
      </c>
      <c r="N50" s="1">
        <f t="shared" si="16"/>
        <v>147.5</v>
      </c>
    </row>
    <row r="51" spans="4:14" ht="12.75" hidden="1">
      <c r="D51" s="1">
        <f>D42</f>
        <v>55.285714285714285</v>
      </c>
      <c r="E51" s="1">
        <f aca="true" t="shared" si="17" ref="E51:N51">E42</f>
        <v>42</v>
      </c>
      <c r="F51" s="1">
        <f t="shared" si="17"/>
        <v>17</v>
      </c>
      <c r="G51" s="1">
        <f t="shared" si="17"/>
        <v>11</v>
      </c>
      <c r="H51" s="1">
        <f t="shared" si="17"/>
        <v>8</v>
      </c>
      <c r="I51" s="1">
        <f t="shared" si="17"/>
        <v>4</v>
      </c>
      <c r="J51" s="1">
        <f t="shared" si="17"/>
        <v>7</v>
      </c>
      <c r="K51" s="1">
        <f t="shared" si="17"/>
        <v>3</v>
      </c>
      <c r="L51" s="1">
        <f t="shared" si="17"/>
        <v>21</v>
      </c>
      <c r="M51" s="1">
        <f t="shared" si="17"/>
        <v>21</v>
      </c>
      <c r="N51" s="1">
        <f t="shared" si="17"/>
        <v>156</v>
      </c>
    </row>
  </sheetData>
  <sheetProtection/>
  <printOptions/>
  <pageMargins left="0" right="0" top="0.25" bottom="0.25" header="0.5" footer="0.5"/>
  <pageSetup horizontalDpi="600" verticalDpi="600" orientation="landscape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N46" sqref="N46"/>
    </sheetView>
  </sheetViews>
  <sheetFormatPr defaultColWidth="9.140625" defaultRowHeight="12.75"/>
  <cols>
    <col min="1" max="1" width="21.28125" style="1" customWidth="1"/>
    <col min="2" max="2" width="9.421875" style="1" customWidth="1"/>
    <col min="3" max="3" width="3.00390625" style="1" customWidth="1"/>
    <col min="4" max="4" width="9.57421875" style="1" customWidth="1"/>
    <col min="5" max="5" width="8.8515625" style="1" customWidth="1"/>
    <col min="6" max="6" width="8.7109375" style="1" customWidth="1"/>
    <col min="7" max="7" width="10.00390625" style="1" customWidth="1"/>
    <col min="8" max="8" width="10.57421875" style="1" customWidth="1"/>
    <col min="9" max="9" width="8.140625" style="1" customWidth="1"/>
    <col min="10" max="10" width="9.57421875" style="1" customWidth="1"/>
    <col min="11" max="11" width="10.00390625" style="1" customWidth="1"/>
    <col min="12" max="12" width="9.140625" style="1" customWidth="1"/>
    <col min="13" max="13" width="8.140625" style="1" customWidth="1"/>
    <col min="14" max="14" width="10.00390625" style="1" customWidth="1"/>
    <col min="15" max="16384" width="9.140625" style="1" customWidth="1"/>
  </cols>
  <sheetData>
    <row r="1" ht="12.75">
      <c r="F1" s="2" t="s">
        <v>55</v>
      </c>
    </row>
    <row r="2" ht="12.75">
      <c r="F2" s="2" t="s">
        <v>54</v>
      </c>
    </row>
    <row r="3" ht="12.75">
      <c r="F3" s="6" t="s">
        <v>63</v>
      </c>
    </row>
    <row r="5" spans="1:14" ht="12.7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ht="12.7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ht="12.7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ht="12.7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ht="12.7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ht="12.75">
      <c r="A11" s="9" t="s">
        <v>77</v>
      </c>
    </row>
    <row r="12" spans="1:14" ht="12.75">
      <c r="A12" s="1" t="s">
        <v>28</v>
      </c>
      <c r="D12" s="1">
        <v>44</v>
      </c>
      <c r="E12" s="3">
        <v>6</v>
      </c>
      <c r="F12" s="3">
        <v>6</v>
      </c>
      <c r="G12" s="3">
        <v>6</v>
      </c>
      <c r="H12" s="3">
        <v>0</v>
      </c>
      <c r="I12" s="3">
        <v>0</v>
      </c>
      <c r="J12" s="3">
        <v>0</v>
      </c>
      <c r="K12" s="3">
        <v>0</v>
      </c>
      <c r="L12" s="3"/>
      <c r="M12" s="3">
        <f>+I12+J12+K12+L12</f>
        <v>0</v>
      </c>
      <c r="N12" s="3">
        <f>SUM(D12:L12)</f>
        <v>62</v>
      </c>
    </row>
    <row r="13" spans="1:14" s="2" customFormat="1" ht="12.75">
      <c r="A13" s="2" t="s">
        <v>29</v>
      </c>
      <c r="D13" s="2">
        <f aca="true" t="shared" si="0" ref="D13:N13">D12</f>
        <v>44</v>
      </c>
      <c r="E13" s="2">
        <f t="shared" si="0"/>
        <v>6</v>
      </c>
      <c r="F13" s="2">
        <f t="shared" si="0"/>
        <v>6</v>
      </c>
      <c r="G13" s="2">
        <f t="shared" si="0"/>
        <v>6</v>
      </c>
      <c r="H13" s="2">
        <f t="shared" si="0"/>
        <v>0</v>
      </c>
      <c r="I13" s="2">
        <f t="shared" si="0"/>
        <v>0</v>
      </c>
      <c r="J13" s="2">
        <f t="shared" si="0"/>
        <v>0</v>
      </c>
      <c r="K13" s="2">
        <f t="shared" si="0"/>
        <v>0</v>
      </c>
      <c r="L13" s="2">
        <f t="shared" si="0"/>
        <v>0</v>
      </c>
      <c r="M13" s="2">
        <f t="shared" si="0"/>
        <v>0</v>
      </c>
      <c r="N13" s="2">
        <f t="shared" si="0"/>
        <v>62</v>
      </c>
    </row>
    <row r="14" s="2" customFormat="1" ht="12.75"/>
    <row r="15" spans="1:14" ht="12.75">
      <c r="A15" s="1" t="s">
        <v>59</v>
      </c>
      <c r="B15" s="1" t="s">
        <v>32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51</v>
      </c>
      <c r="J15" s="1">
        <v>66</v>
      </c>
      <c r="K15" s="1">
        <v>40</v>
      </c>
      <c r="L15" s="1">
        <v>21</v>
      </c>
      <c r="M15" s="3">
        <f>+I15+J15+K15+L15</f>
        <v>178</v>
      </c>
      <c r="N15" s="3">
        <f>SUM(D15:L15)</f>
        <v>178</v>
      </c>
    </row>
    <row r="16" spans="1:14" ht="12.75">
      <c r="A16" s="1" t="s">
        <v>31</v>
      </c>
      <c r="B16" s="1" t="s">
        <v>33</v>
      </c>
      <c r="D16" s="1">
        <v>91</v>
      </c>
      <c r="E16" s="1">
        <v>41</v>
      </c>
      <c r="F16" s="1">
        <v>12</v>
      </c>
      <c r="G16" s="1">
        <v>21</v>
      </c>
      <c r="H16" s="1">
        <v>14</v>
      </c>
      <c r="I16" s="1">
        <v>0</v>
      </c>
      <c r="J16" s="1">
        <v>0</v>
      </c>
      <c r="K16" s="1">
        <v>0</v>
      </c>
      <c r="L16" s="1">
        <v>0</v>
      </c>
      <c r="M16" s="3">
        <f>+I16+J16+K16+L16</f>
        <v>0</v>
      </c>
      <c r="N16" s="3">
        <f>SUM(D16:L16)</f>
        <v>179</v>
      </c>
    </row>
    <row r="17" spans="1:14" s="2" customFormat="1" ht="12.75">
      <c r="A17" s="2" t="s">
        <v>34</v>
      </c>
      <c r="D17" s="2">
        <f>+D15+D16</f>
        <v>91</v>
      </c>
      <c r="E17" s="2">
        <f aca="true" t="shared" si="1" ref="E17:N17">+E15+E16</f>
        <v>41</v>
      </c>
      <c r="F17" s="2">
        <f t="shared" si="1"/>
        <v>12</v>
      </c>
      <c r="G17" s="2">
        <f t="shared" si="1"/>
        <v>21</v>
      </c>
      <c r="H17" s="2">
        <f t="shared" si="1"/>
        <v>14</v>
      </c>
      <c r="I17" s="2">
        <f t="shared" si="1"/>
        <v>51</v>
      </c>
      <c r="J17" s="2">
        <f t="shared" si="1"/>
        <v>66</v>
      </c>
      <c r="K17" s="2">
        <f t="shared" si="1"/>
        <v>40</v>
      </c>
      <c r="L17" s="2">
        <f t="shared" si="1"/>
        <v>21</v>
      </c>
      <c r="M17" s="2">
        <f t="shared" si="1"/>
        <v>178</v>
      </c>
      <c r="N17" s="2">
        <f t="shared" si="1"/>
        <v>357</v>
      </c>
    </row>
    <row r="19" spans="1:14" ht="12.75">
      <c r="A19" s="1" t="s">
        <v>62</v>
      </c>
      <c r="B19" s="1" t="s">
        <v>36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64</v>
      </c>
      <c r="J19" s="1">
        <v>78</v>
      </c>
      <c r="K19" s="1">
        <v>41</v>
      </c>
      <c r="L19" s="1">
        <v>19</v>
      </c>
      <c r="M19" s="3">
        <f>+I19+J19+K19+L19</f>
        <v>202</v>
      </c>
      <c r="N19" s="3">
        <f>SUM(D19:L19)</f>
        <v>202</v>
      </c>
    </row>
    <row r="20" spans="1:14" ht="12.75">
      <c r="A20" s="1" t="s">
        <v>35</v>
      </c>
      <c r="B20" s="1" t="s">
        <v>37</v>
      </c>
      <c r="D20" s="1">
        <v>64</v>
      </c>
      <c r="E20" s="1">
        <v>54</v>
      </c>
      <c r="F20" s="1">
        <v>18</v>
      </c>
      <c r="G20" s="1">
        <v>14</v>
      </c>
      <c r="H20" s="1">
        <v>19</v>
      </c>
      <c r="I20" s="1">
        <v>0</v>
      </c>
      <c r="J20" s="1">
        <v>0</v>
      </c>
      <c r="K20" s="1">
        <v>0</v>
      </c>
      <c r="L20" s="1">
        <v>0</v>
      </c>
      <c r="M20" s="3">
        <f>+I20+J20+K20+L20</f>
        <v>0</v>
      </c>
      <c r="N20" s="3">
        <f>SUM(D20:L20)</f>
        <v>169</v>
      </c>
    </row>
    <row r="21" spans="1:14" s="2" customFormat="1" ht="12.75">
      <c r="A21" s="2" t="s">
        <v>38</v>
      </c>
      <c r="D21" s="2">
        <f>+D19+D20</f>
        <v>64</v>
      </c>
      <c r="E21" s="2">
        <f aca="true" t="shared" si="2" ref="E21:N21">+E19+E20</f>
        <v>54</v>
      </c>
      <c r="F21" s="2">
        <f t="shared" si="2"/>
        <v>18</v>
      </c>
      <c r="G21" s="2">
        <f t="shared" si="2"/>
        <v>14</v>
      </c>
      <c r="H21" s="2">
        <f t="shared" si="2"/>
        <v>19</v>
      </c>
      <c r="I21" s="2">
        <f t="shared" si="2"/>
        <v>64</v>
      </c>
      <c r="J21" s="2">
        <f t="shared" si="2"/>
        <v>78</v>
      </c>
      <c r="K21" s="2">
        <f t="shared" si="2"/>
        <v>41</v>
      </c>
      <c r="L21" s="2">
        <f t="shared" si="2"/>
        <v>19</v>
      </c>
      <c r="M21" s="2">
        <f t="shared" si="2"/>
        <v>202</v>
      </c>
      <c r="N21" s="2">
        <f t="shared" si="2"/>
        <v>371</v>
      </c>
    </row>
    <row r="22" s="2" customFormat="1" ht="12.75"/>
    <row r="23" spans="1:14" ht="12.75">
      <c r="A23" s="1" t="s">
        <v>44</v>
      </c>
      <c r="B23" s="1" t="s">
        <v>60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64</v>
      </c>
      <c r="J23" s="1">
        <v>49</v>
      </c>
      <c r="K23" s="1">
        <v>50</v>
      </c>
      <c r="L23" s="1">
        <v>29</v>
      </c>
      <c r="M23" s="3">
        <f aca="true" t="shared" si="3" ref="M23:M29">+I23+J23+K23+L23</f>
        <v>192</v>
      </c>
      <c r="N23" s="3">
        <f aca="true" t="shared" si="4" ref="N23:N29">SUM(D23:L23)</f>
        <v>192</v>
      </c>
    </row>
    <row r="24" spans="1:14" ht="12.75">
      <c r="A24" s="1" t="s">
        <v>57</v>
      </c>
      <c r="B24" s="1" t="s">
        <v>61</v>
      </c>
      <c r="D24" s="1">
        <v>65</v>
      </c>
      <c r="E24" s="1">
        <v>34</v>
      </c>
      <c r="F24" s="1">
        <v>18</v>
      </c>
      <c r="G24" s="1">
        <v>11</v>
      </c>
      <c r="H24" s="1">
        <v>11</v>
      </c>
      <c r="I24" s="1">
        <v>0</v>
      </c>
      <c r="J24" s="1">
        <v>0</v>
      </c>
      <c r="K24" s="1">
        <v>0</v>
      </c>
      <c r="L24" s="1">
        <v>0</v>
      </c>
      <c r="M24" s="3">
        <f t="shared" si="3"/>
        <v>0</v>
      </c>
      <c r="N24" s="3">
        <f t="shared" si="4"/>
        <v>139</v>
      </c>
    </row>
    <row r="25" spans="1:14" ht="12.75">
      <c r="A25" s="1" t="s">
        <v>65</v>
      </c>
      <c r="B25" s="1" t="s">
        <v>39</v>
      </c>
      <c r="D25" s="1">
        <v>88</v>
      </c>
      <c r="E25" s="1">
        <v>71</v>
      </c>
      <c r="F25" s="1">
        <v>32</v>
      </c>
      <c r="G25" s="1">
        <v>20</v>
      </c>
      <c r="H25" s="1">
        <v>18</v>
      </c>
      <c r="I25" s="1">
        <v>0</v>
      </c>
      <c r="J25" s="1">
        <v>0</v>
      </c>
      <c r="K25" s="1">
        <v>0</v>
      </c>
      <c r="L25" s="1">
        <v>0</v>
      </c>
      <c r="M25" s="3">
        <f t="shared" si="3"/>
        <v>0</v>
      </c>
      <c r="N25" s="3">
        <f t="shared" si="4"/>
        <v>229</v>
      </c>
    </row>
    <row r="26" spans="1:14" ht="12.75">
      <c r="A26" s="1" t="s">
        <v>67</v>
      </c>
      <c r="B26" s="1" t="s">
        <v>40</v>
      </c>
      <c r="D26" s="1">
        <v>95</v>
      </c>
      <c r="E26" s="1">
        <v>68</v>
      </c>
      <c r="F26" s="1">
        <v>45</v>
      </c>
      <c r="G26" s="1">
        <v>14</v>
      </c>
      <c r="H26" s="1">
        <v>7</v>
      </c>
      <c r="I26" s="1">
        <v>0</v>
      </c>
      <c r="J26" s="1">
        <v>0</v>
      </c>
      <c r="K26" s="1">
        <v>0</v>
      </c>
      <c r="L26" s="1">
        <v>0</v>
      </c>
      <c r="M26" s="3">
        <f t="shared" si="3"/>
        <v>0</v>
      </c>
      <c r="N26" s="3">
        <f t="shared" si="4"/>
        <v>229</v>
      </c>
    </row>
    <row r="27" spans="1:14" ht="12.75">
      <c r="A27" s="1" t="s">
        <v>58</v>
      </c>
      <c r="B27" s="1" t="s">
        <v>41</v>
      </c>
      <c r="D27" s="1">
        <v>86</v>
      </c>
      <c r="E27" s="1">
        <v>41</v>
      </c>
      <c r="F27" s="1">
        <v>12</v>
      </c>
      <c r="G27" s="1">
        <v>10</v>
      </c>
      <c r="H27" s="1">
        <v>13</v>
      </c>
      <c r="I27" s="1">
        <v>0</v>
      </c>
      <c r="J27" s="1">
        <v>0</v>
      </c>
      <c r="K27" s="1">
        <v>0</v>
      </c>
      <c r="L27" s="1">
        <v>0</v>
      </c>
      <c r="M27" s="3">
        <f t="shared" si="3"/>
        <v>0</v>
      </c>
      <c r="N27" s="3">
        <f t="shared" si="4"/>
        <v>162</v>
      </c>
    </row>
    <row r="28" spans="1:14" ht="12.75">
      <c r="A28" s="1" t="s">
        <v>45</v>
      </c>
      <c r="B28" s="1" t="s">
        <v>42</v>
      </c>
      <c r="D28" s="1">
        <v>73</v>
      </c>
      <c r="E28" s="1">
        <v>53</v>
      </c>
      <c r="F28" s="1">
        <v>21</v>
      </c>
      <c r="G28" s="1">
        <v>21</v>
      </c>
      <c r="H28" s="1">
        <v>16</v>
      </c>
      <c r="I28" s="1">
        <v>0</v>
      </c>
      <c r="J28" s="1">
        <v>0</v>
      </c>
      <c r="K28" s="1">
        <v>0</v>
      </c>
      <c r="L28" s="1">
        <v>0</v>
      </c>
      <c r="M28" s="3">
        <f t="shared" si="3"/>
        <v>0</v>
      </c>
      <c r="N28" s="3">
        <f t="shared" si="4"/>
        <v>184</v>
      </c>
    </row>
    <row r="29" spans="1:14" ht="12.75">
      <c r="A29" s="1" t="s">
        <v>30</v>
      </c>
      <c r="B29" s="1" t="s">
        <v>43</v>
      </c>
      <c r="D29" s="1">
        <v>62</v>
      </c>
      <c r="E29" s="1">
        <v>40</v>
      </c>
      <c r="F29" s="1">
        <v>18</v>
      </c>
      <c r="G29" s="1">
        <v>16</v>
      </c>
      <c r="H29" s="1">
        <v>11</v>
      </c>
      <c r="I29" s="1">
        <v>0</v>
      </c>
      <c r="J29" s="1">
        <v>0</v>
      </c>
      <c r="K29" s="1">
        <v>0</v>
      </c>
      <c r="L29" s="1">
        <v>0</v>
      </c>
      <c r="M29" s="3">
        <f t="shared" si="3"/>
        <v>0</v>
      </c>
      <c r="N29" s="3">
        <f t="shared" si="4"/>
        <v>147</v>
      </c>
    </row>
    <row r="30" spans="1:14" s="2" customFormat="1" ht="12.75">
      <c r="A30" s="2" t="s">
        <v>46</v>
      </c>
      <c r="D30" s="2">
        <f>SUM(D23:D29)</f>
        <v>469</v>
      </c>
      <c r="E30" s="2">
        <f aca="true" t="shared" si="5" ref="E30:N30">SUM(E23:E29)</f>
        <v>307</v>
      </c>
      <c r="F30" s="2">
        <f t="shared" si="5"/>
        <v>146</v>
      </c>
      <c r="G30" s="2">
        <f t="shared" si="5"/>
        <v>92</v>
      </c>
      <c r="H30" s="2">
        <f t="shared" si="5"/>
        <v>76</v>
      </c>
      <c r="I30" s="2">
        <f t="shared" si="5"/>
        <v>64</v>
      </c>
      <c r="J30" s="2">
        <f t="shared" si="5"/>
        <v>49</v>
      </c>
      <c r="K30" s="2">
        <f t="shared" si="5"/>
        <v>50</v>
      </c>
      <c r="L30" s="2">
        <f t="shared" si="5"/>
        <v>29</v>
      </c>
      <c r="M30" s="2">
        <f t="shared" si="5"/>
        <v>192</v>
      </c>
      <c r="N30" s="2">
        <f t="shared" si="5"/>
        <v>1282</v>
      </c>
    </row>
    <row r="32" spans="1:14" s="2" customFormat="1" ht="12.75">
      <c r="A32" s="2" t="s">
        <v>47</v>
      </c>
      <c r="D32" s="2">
        <f aca="true" t="shared" si="6" ref="D32:L32">D17+D21+D30</f>
        <v>624</v>
      </c>
      <c r="E32" s="2">
        <f t="shared" si="6"/>
        <v>402</v>
      </c>
      <c r="F32" s="2">
        <f t="shared" si="6"/>
        <v>176</v>
      </c>
      <c r="G32" s="2">
        <f t="shared" si="6"/>
        <v>127</v>
      </c>
      <c r="H32" s="2">
        <f t="shared" si="6"/>
        <v>109</v>
      </c>
      <c r="I32" s="2">
        <f t="shared" si="6"/>
        <v>179</v>
      </c>
      <c r="J32" s="2">
        <f t="shared" si="6"/>
        <v>193</v>
      </c>
      <c r="K32" s="2">
        <f t="shared" si="6"/>
        <v>131</v>
      </c>
      <c r="L32" s="2">
        <f t="shared" si="6"/>
        <v>69</v>
      </c>
      <c r="M32" s="2">
        <f>+M17+M21+M30</f>
        <v>572</v>
      </c>
      <c r="N32" s="2">
        <f>+N17+N21+N30</f>
        <v>2010</v>
      </c>
    </row>
    <row r="34" spans="1:14" s="2" customFormat="1" ht="12.75">
      <c r="A34" s="2" t="s">
        <v>48</v>
      </c>
      <c r="D34" s="2">
        <f>AVERAGE(D15:D16)</f>
        <v>45.5</v>
      </c>
      <c r="E34" s="2">
        <f aca="true" t="shared" si="7" ref="E34:L34">AVERAGE(E15:E16)</f>
        <v>20.5</v>
      </c>
      <c r="F34" s="2">
        <f t="shared" si="7"/>
        <v>6</v>
      </c>
      <c r="G34" s="2">
        <f t="shared" si="7"/>
        <v>10.5</v>
      </c>
      <c r="H34" s="2">
        <f t="shared" si="7"/>
        <v>7</v>
      </c>
      <c r="I34" s="2">
        <f t="shared" si="7"/>
        <v>25.5</v>
      </c>
      <c r="J34" s="2">
        <f t="shared" si="7"/>
        <v>33</v>
      </c>
      <c r="K34" s="2">
        <f t="shared" si="7"/>
        <v>20</v>
      </c>
      <c r="L34" s="2">
        <f t="shared" si="7"/>
        <v>10.5</v>
      </c>
      <c r="M34" s="2">
        <f>AVERAGE(M15:M16)</f>
        <v>89</v>
      </c>
      <c r="N34" s="2">
        <f>AVERAGE(N15:N16)</f>
        <v>178.5</v>
      </c>
    </row>
    <row r="35" spans="1:14" s="4" customFormat="1" ht="12.75">
      <c r="A35" s="4" t="s">
        <v>49</v>
      </c>
      <c r="D35" s="4">
        <f>D17/D32</f>
        <v>0.14583333333333334</v>
      </c>
      <c r="E35" s="4">
        <f aca="true" t="shared" si="8" ref="E35:N35">E17/E32</f>
        <v>0.10199004975124377</v>
      </c>
      <c r="F35" s="4">
        <f t="shared" si="8"/>
        <v>0.06818181818181818</v>
      </c>
      <c r="G35" s="4">
        <f t="shared" si="8"/>
        <v>0.16535433070866143</v>
      </c>
      <c r="H35" s="4">
        <f t="shared" si="8"/>
        <v>0.12844036697247707</v>
      </c>
      <c r="I35" s="4">
        <f t="shared" si="8"/>
        <v>0.2849162011173184</v>
      </c>
      <c r="J35" s="4">
        <f t="shared" si="8"/>
        <v>0.34196891191709844</v>
      </c>
      <c r="K35" s="4">
        <f t="shared" si="8"/>
        <v>0.3053435114503817</v>
      </c>
      <c r="L35" s="4">
        <f t="shared" si="8"/>
        <v>0.30434782608695654</v>
      </c>
      <c r="M35" s="4">
        <f t="shared" si="8"/>
        <v>0.3111888111888112</v>
      </c>
      <c r="N35" s="4">
        <f t="shared" si="8"/>
        <v>0.17761194029850746</v>
      </c>
    </row>
    <row r="36" spans="1:14" s="2" customFormat="1" ht="12.75">
      <c r="A36" s="2" t="s">
        <v>50</v>
      </c>
      <c r="D36" s="2">
        <f>RANK(D49,D49:D51)</f>
        <v>2</v>
      </c>
      <c r="E36" s="2">
        <f aca="true" t="shared" si="9" ref="E36:N36">RANK(E49,E49:E51)</f>
        <v>3</v>
      </c>
      <c r="F36" s="2">
        <f t="shared" si="9"/>
        <v>3</v>
      </c>
      <c r="G36" s="2">
        <f t="shared" si="9"/>
        <v>2</v>
      </c>
      <c r="H36" s="2">
        <f t="shared" si="9"/>
        <v>3</v>
      </c>
      <c r="I36" s="2">
        <f t="shared" si="9"/>
        <v>2</v>
      </c>
      <c r="J36" s="2">
        <f t="shared" si="9"/>
        <v>2</v>
      </c>
      <c r="K36" s="2">
        <f t="shared" si="9"/>
        <v>2</v>
      </c>
      <c r="L36" s="2">
        <f t="shared" si="9"/>
        <v>1</v>
      </c>
      <c r="M36" s="2">
        <f t="shared" si="9"/>
        <v>2</v>
      </c>
      <c r="N36" s="2">
        <f t="shared" si="9"/>
        <v>3</v>
      </c>
    </row>
    <row r="38" spans="1:14" s="2" customFormat="1" ht="12.75">
      <c r="A38" s="2" t="s">
        <v>51</v>
      </c>
      <c r="D38" s="2">
        <f>AVERAGE(D19:D20)</f>
        <v>32</v>
      </c>
      <c r="E38" s="2">
        <f aca="true" t="shared" si="10" ref="E38:N38">AVERAGE(E19:E20)</f>
        <v>27</v>
      </c>
      <c r="F38" s="2">
        <f t="shared" si="10"/>
        <v>9</v>
      </c>
      <c r="G38" s="2">
        <f t="shared" si="10"/>
        <v>7</v>
      </c>
      <c r="H38" s="2">
        <f t="shared" si="10"/>
        <v>9.5</v>
      </c>
      <c r="I38" s="2">
        <f t="shared" si="10"/>
        <v>32</v>
      </c>
      <c r="J38" s="2">
        <f t="shared" si="10"/>
        <v>39</v>
      </c>
      <c r="K38" s="2">
        <f t="shared" si="10"/>
        <v>20.5</v>
      </c>
      <c r="L38" s="2">
        <f t="shared" si="10"/>
        <v>9.5</v>
      </c>
      <c r="M38" s="2">
        <f t="shared" si="10"/>
        <v>101</v>
      </c>
      <c r="N38" s="2">
        <f t="shared" si="10"/>
        <v>185.5</v>
      </c>
    </row>
    <row r="39" spans="1:14" s="4" customFormat="1" ht="12.75">
      <c r="A39" s="4" t="s">
        <v>49</v>
      </c>
      <c r="D39" s="4">
        <f>D21/D32</f>
        <v>0.10256410256410256</v>
      </c>
      <c r="E39" s="4">
        <f aca="true" t="shared" si="11" ref="E39:N39">E21/E32</f>
        <v>0.13432835820895522</v>
      </c>
      <c r="F39" s="4">
        <f t="shared" si="11"/>
        <v>0.10227272727272728</v>
      </c>
      <c r="G39" s="4">
        <f t="shared" si="11"/>
        <v>0.11023622047244094</v>
      </c>
      <c r="H39" s="4">
        <f t="shared" si="11"/>
        <v>0.1743119266055046</v>
      </c>
      <c r="I39" s="4">
        <f t="shared" si="11"/>
        <v>0.3575418994413408</v>
      </c>
      <c r="J39" s="4">
        <f t="shared" si="11"/>
        <v>0.40414507772020725</v>
      </c>
      <c r="K39" s="4">
        <f t="shared" si="11"/>
        <v>0.31297709923664124</v>
      </c>
      <c r="L39" s="4">
        <f t="shared" si="11"/>
        <v>0.2753623188405797</v>
      </c>
      <c r="M39" s="4">
        <f t="shared" si="11"/>
        <v>0.3531468531468531</v>
      </c>
      <c r="N39" s="4">
        <f t="shared" si="11"/>
        <v>0.1845771144278607</v>
      </c>
    </row>
    <row r="40" spans="1:14" s="2" customFormat="1" ht="12.75">
      <c r="A40" s="2" t="s">
        <v>50</v>
      </c>
      <c r="D40" s="2">
        <f>RANK(D50,D49:D51)</f>
        <v>3</v>
      </c>
      <c r="E40" s="2">
        <f aca="true" t="shared" si="12" ref="E40:N40">RANK(E50,E49:E51)</f>
        <v>2</v>
      </c>
      <c r="F40" s="2">
        <f t="shared" si="12"/>
        <v>2</v>
      </c>
      <c r="G40" s="2">
        <f t="shared" si="12"/>
        <v>3</v>
      </c>
      <c r="H40" s="2">
        <f t="shared" si="12"/>
        <v>2</v>
      </c>
      <c r="I40" s="2">
        <f t="shared" si="12"/>
        <v>1</v>
      </c>
      <c r="J40" s="2">
        <f t="shared" si="12"/>
        <v>1</v>
      </c>
      <c r="K40" s="2">
        <f t="shared" si="12"/>
        <v>1</v>
      </c>
      <c r="L40" s="2">
        <f t="shared" si="12"/>
        <v>2</v>
      </c>
      <c r="M40" s="2">
        <f t="shared" si="12"/>
        <v>1</v>
      </c>
      <c r="N40" s="2">
        <f t="shared" si="12"/>
        <v>1</v>
      </c>
    </row>
    <row r="42" spans="1:14" s="2" customFormat="1" ht="12.75">
      <c r="A42" s="2" t="s">
        <v>52</v>
      </c>
      <c r="D42" s="2">
        <f>AVERAGE(D23:D29)</f>
        <v>67</v>
      </c>
      <c r="E42" s="2">
        <f aca="true" t="shared" si="13" ref="E42:M42">AVERAGE(E23:E29)</f>
        <v>43.857142857142854</v>
      </c>
      <c r="F42" s="2">
        <f t="shared" si="13"/>
        <v>20.857142857142858</v>
      </c>
      <c r="G42" s="2">
        <f t="shared" si="13"/>
        <v>13.142857142857142</v>
      </c>
      <c r="H42" s="2">
        <f t="shared" si="13"/>
        <v>10.857142857142858</v>
      </c>
      <c r="I42" s="2">
        <f t="shared" si="13"/>
        <v>9.142857142857142</v>
      </c>
      <c r="J42" s="2">
        <f t="shared" si="13"/>
        <v>7</v>
      </c>
      <c r="K42" s="2">
        <f t="shared" si="13"/>
        <v>7.142857142857143</v>
      </c>
      <c r="L42" s="2">
        <f t="shared" si="13"/>
        <v>4.142857142857143</v>
      </c>
      <c r="M42" s="2">
        <f t="shared" si="13"/>
        <v>27.428571428571427</v>
      </c>
      <c r="N42" s="2">
        <f>AVERAGE(N23:N29)</f>
        <v>183.14285714285714</v>
      </c>
    </row>
    <row r="43" spans="1:14" s="4" customFormat="1" ht="12.75">
      <c r="A43" s="4" t="s">
        <v>49</v>
      </c>
      <c r="D43" s="4">
        <f>D30/D32</f>
        <v>0.7516025641025641</v>
      </c>
      <c r="E43" s="4">
        <f aca="true" t="shared" si="14" ref="E43:N43">E30/E32</f>
        <v>0.763681592039801</v>
      </c>
      <c r="F43" s="4">
        <f t="shared" si="14"/>
        <v>0.8295454545454546</v>
      </c>
      <c r="G43" s="4">
        <f t="shared" si="14"/>
        <v>0.7244094488188977</v>
      </c>
      <c r="H43" s="4">
        <f t="shared" si="14"/>
        <v>0.6972477064220184</v>
      </c>
      <c r="I43" s="4">
        <f t="shared" si="14"/>
        <v>0.3575418994413408</v>
      </c>
      <c r="J43" s="4">
        <f t="shared" si="14"/>
        <v>0.2538860103626943</v>
      </c>
      <c r="K43" s="4">
        <f t="shared" si="14"/>
        <v>0.3816793893129771</v>
      </c>
      <c r="L43" s="4">
        <f t="shared" si="14"/>
        <v>0.42028985507246375</v>
      </c>
      <c r="M43" s="4">
        <f t="shared" si="14"/>
        <v>0.3356643356643357</v>
      </c>
      <c r="N43" s="4">
        <f t="shared" si="14"/>
        <v>0.6378109452736318</v>
      </c>
    </row>
    <row r="44" spans="1:14" s="2" customFormat="1" ht="12.75">
      <c r="A44" s="2" t="s">
        <v>50</v>
      </c>
      <c r="D44" s="2">
        <f>RANK(D51,D49:D51)</f>
        <v>1</v>
      </c>
      <c r="E44" s="2">
        <f aca="true" t="shared" si="15" ref="E44:N44">RANK(E51,E49:E51)</f>
        <v>1</v>
      </c>
      <c r="F44" s="2">
        <f t="shared" si="15"/>
        <v>1</v>
      </c>
      <c r="G44" s="2">
        <f t="shared" si="15"/>
        <v>1</v>
      </c>
      <c r="H44" s="2">
        <f t="shared" si="15"/>
        <v>1</v>
      </c>
      <c r="I44" s="2">
        <f t="shared" si="15"/>
        <v>3</v>
      </c>
      <c r="J44" s="2">
        <f t="shared" si="15"/>
        <v>3</v>
      </c>
      <c r="K44" s="2">
        <f t="shared" si="15"/>
        <v>3</v>
      </c>
      <c r="L44" s="2">
        <f t="shared" si="15"/>
        <v>3</v>
      </c>
      <c r="M44" s="2">
        <f t="shared" si="15"/>
        <v>3</v>
      </c>
      <c r="N44" s="2">
        <f t="shared" si="15"/>
        <v>2</v>
      </c>
    </row>
    <row r="46" spans="1:14" s="2" customFormat="1" ht="12" customHeight="1">
      <c r="A46" s="2" t="s">
        <v>53</v>
      </c>
      <c r="D46" s="2">
        <f>(D30+D21+D17)/8</f>
        <v>78</v>
      </c>
      <c r="E46" s="2">
        <f>(E30+E21+E17)/8</f>
        <v>50.25</v>
      </c>
      <c r="F46" s="2">
        <f>(F30+F21+F17)/8</f>
        <v>22</v>
      </c>
      <c r="G46" s="2">
        <f>(G30+G21+G17)/8</f>
        <v>15.875</v>
      </c>
      <c r="H46" s="2">
        <f>(H30+H21+H17)/8</f>
        <v>13.625</v>
      </c>
      <c r="I46" s="2">
        <f>(I30+I21+I17)/3</f>
        <v>59.666666666666664</v>
      </c>
      <c r="J46" s="2">
        <f>(J30+J21+J17)/3</f>
        <v>64.33333333333333</v>
      </c>
      <c r="K46" s="2">
        <f>(K30+K21+K17)/3</f>
        <v>43.666666666666664</v>
      </c>
      <c r="L46" s="2">
        <f>(L30+L21+L17)/3</f>
        <v>23</v>
      </c>
      <c r="M46" s="2">
        <f>(M30+M21+M17)/3</f>
        <v>190.66666666666666</v>
      </c>
      <c r="N46" s="2">
        <f>(N30+N21+N17)/11</f>
        <v>182.72727272727272</v>
      </c>
    </row>
    <row r="49" spans="4:14" ht="12.75" hidden="1">
      <c r="D49" s="1">
        <f>D34</f>
        <v>45.5</v>
      </c>
      <c r="E49" s="1">
        <f aca="true" t="shared" si="16" ref="E49:N49">E34</f>
        <v>20.5</v>
      </c>
      <c r="F49" s="1">
        <f t="shared" si="16"/>
        <v>6</v>
      </c>
      <c r="G49" s="1">
        <f t="shared" si="16"/>
        <v>10.5</v>
      </c>
      <c r="H49" s="1">
        <f t="shared" si="16"/>
        <v>7</v>
      </c>
      <c r="I49" s="1">
        <f t="shared" si="16"/>
        <v>25.5</v>
      </c>
      <c r="J49" s="1">
        <f t="shared" si="16"/>
        <v>33</v>
      </c>
      <c r="K49" s="1">
        <f t="shared" si="16"/>
        <v>20</v>
      </c>
      <c r="L49" s="1">
        <f t="shared" si="16"/>
        <v>10.5</v>
      </c>
      <c r="M49" s="1">
        <f t="shared" si="16"/>
        <v>89</v>
      </c>
      <c r="N49" s="1">
        <f t="shared" si="16"/>
        <v>178.5</v>
      </c>
    </row>
    <row r="50" spans="4:14" ht="12.75" hidden="1">
      <c r="D50" s="1">
        <f>D38</f>
        <v>32</v>
      </c>
      <c r="E50" s="1">
        <f aca="true" t="shared" si="17" ref="E50:N50">E38</f>
        <v>27</v>
      </c>
      <c r="F50" s="1">
        <f t="shared" si="17"/>
        <v>9</v>
      </c>
      <c r="G50" s="1">
        <f t="shared" si="17"/>
        <v>7</v>
      </c>
      <c r="H50" s="1">
        <f t="shared" si="17"/>
        <v>9.5</v>
      </c>
      <c r="I50" s="1">
        <f t="shared" si="17"/>
        <v>32</v>
      </c>
      <c r="J50" s="1">
        <f t="shared" si="17"/>
        <v>39</v>
      </c>
      <c r="K50" s="1">
        <f t="shared" si="17"/>
        <v>20.5</v>
      </c>
      <c r="L50" s="1">
        <f t="shared" si="17"/>
        <v>9.5</v>
      </c>
      <c r="M50" s="1">
        <f t="shared" si="17"/>
        <v>101</v>
      </c>
      <c r="N50" s="1">
        <f t="shared" si="17"/>
        <v>185.5</v>
      </c>
    </row>
    <row r="51" spans="4:14" ht="12.75" hidden="1">
      <c r="D51" s="1">
        <f>D42</f>
        <v>67</v>
      </c>
      <c r="E51" s="1">
        <f aca="true" t="shared" si="18" ref="E51:N51">E42</f>
        <v>43.857142857142854</v>
      </c>
      <c r="F51" s="1">
        <f t="shared" si="18"/>
        <v>20.857142857142858</v>
      </c>
      <c r="G51" s="1">
        <f t="shared" si="18"/>
        <v>13.142857142857142</v>
      </c>
      <c r="H51" s="1">
        <f t="shared" si="18"/>
        <v>10.857142857142858</v>
      </c>
      <c r="I51" s="1">
        <f t="shared" si="18"/>
        <v>9.142857142857142</v>
      </c>
      <c r="J51" s="1">
        <f t="shared" si="18"/>
        <v>7</v>
      </c>
      <c r="K51" s="1">
        <f t="shared" si="18"/>
        <v>7.142857142857143</v>
      </c>
      <c r="L51" s="1">
        <f t="shared" si="18"/>
        <v>4.142857142857143</v>
      </c>
      <c r="M51" s="1">
        <f t="shared" si="18"/>
        <v>27.428571428571427</v>
      </c>
      <c r="N51" s="1">
        <f t="shared" si="18"/>
        <v>183.14285714285714</v>
      </c>
    </row>
    <row r="52" ht="12.75" hidden="1"/>
  </sheetData>
  <sheetProtection/>
  <printOptions/>
  <pageMargins left="0" right="0" top="0.25" bottom="0.25" header="0.5" footer="0.5"/>
  <pageSetup horizontalDpi="600" verticalDpi="600" orientation="landscape" r:id="rId1"/>
  <headerFooter alignWithMargins="0"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N46" sqref="N46"/>
    </sheetView>
  </sheetViews>
  <sheetFormatPr defaultColWidth="9.140625" defaultRowHeight="12.75"/>
  <cols>
    <col min="1" max="1" width="21.28125" style="1" customWidth="1"/>
    <col min="2" max="2" width="9.140625" style="1" customWidth="1"/>
    <col min="3" max="3" width="3.00390625" style="1" customWidth="1"/>
    <col min="4" max="4" width="9.57421875" style="1" customWidth="1"/>
    <col min="5" max="5" width="8.8515625" style="1" customWidth="1"/>
    <col min="6" max="6" width="8.7109375" style="1" customWidth="1"/>
    <col min="7" max="7" width="10.00390625" style="1" customWidth="1"/>
    <col min="8" max="8" width="10.57421875" style="1" customWidth="1"/>
    <col min="9" max="9" width="8.140625" style="1" customWidth="1"/>
    <col min="10" max="10" width="9.57421875" style="1" customWidth="1"/>
    <col min="11" max="11" width="10.00390625" style="1" customWidth="1"/>
    <col min="12" max="12" width="9.140625" style="1" customWidth="1"/>
    <col min="13" max="13" width="8.140625" style="1" customWidth="1"/>
    <col min="14" max="14" width="10.00390625" style="1" customWidth="1"/>
    <col min="15" max="16384" width="9.140625" style="1" customWidth="1"/>
  </cols>
  <sheetData>
    <row r="1" ht="12.75">
      <c r="F1" s="2" t="s">
        <v>55</v>
      </c>
    </row>
    <row r="2" ht="12.75">
      <c r="F2" s="2" t="s">
        <v>54</v>
      </c>
    </row>
    <row r="3" ht="12.75">
      <c r="F3" s="6" t="s">
        <v>81</v>
      </c>
    </row>
    <row r="5" spans="1:14" ht="12.7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ht="12.7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ht="12.7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ht="12.7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ht="12.7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ht="12.75">
      <c r="A11" s="9" t="s">
        <v>76</v>
      </c>
    </row>
    <row r="12" spans="1:14" ht="12.75">
      <c r="A12" s="1" t="s">
        <v>28</v>
      </c>
      <c r="D12" s="1">
        <v>32</v>
      </c>
      <c r="E12" s="3">
        <v>6</v>
      </c>
      <c r="F12" s="3">
        <v>9</v>
      </c>
      <c r="G12" s="3">
        <v>4</v>
      </c>
      <c r="H12" s="3">
        <v>3</v>
      </c>
      <c r="I12" s="3">
        <v>0</v>
      </c>
      <c r="J12" s="3">
        <v>0</v>
      </c>
      <c r="K12" s="3">
        <v>1</v>
      </c>
      <c r="L12" s="3">
        <v>1</v>
      </c>
      <c r="M12" s="3">
        <f>+I12+J12+K12+L12</f>
        <v>2</v>
      </c>
      <c r="N12" s="3">
        <f>SUM(D12:L12)</f>
        <v>56</v>
      </c>
    </row>
    <row r="13" spans="1:14" s="2" customFormat="1" ht="12.75">
      <c r="A13" s="2" t="s">
        <v>29</v>
      </c>
      <c r="D13" s="2">
        <f aca="true" t="shared" si="0" ref="D13:N13">D12</f>
        <v>32</v>
      </c>
      <c r="E13" s="2">
        <f t="shared" si="0"/>
        <v>6</v>
      </c>
      <c r="F13" s="2">
        <f t="shared" si="0"/>
        <v>9</v>
      </c>
      <c r="G13" s="2">
        <f t="shared" si="0"/>
        <v>4</v>
      </c>
      <c r="H13" s="2">
        <f t="shared" si="0"/>
        <v>3</v>
      </c>
      <c r="I13" s="2">
        <f t="shared" si="0"/>
        <v>0</v>
      </c>
      <c r="J13" s="2">
        <f t="shared" si="0"/>
        <v>0</v>
      </c>
      <c r="K13" s="2">
        <f t="shared" si="0"/>
        <v>1</v>
      </c>
      <c r="L13" s="2">
        <f t="shared" si="0"/>
        <v>1</v>
      </c>
      <c r="M13" s="2">
        <f t="shared" si="0"/>
        <v>2</v>
      </c>
      <c r="N13" s="2">
        <f t="shared" si="0"/>
        <v>56</v>
      </c>
    </row>
    <row r="14" s="2" customFormat="1" ht="12.75"/>
    <row r="15" spans="1:14" ht="12.75">
      <c r="A15" s="1" t="s">
        <v>56</v>
      </c>
      <c r="B15" s="1" t="s">
        <v>32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</v>
      </c>
      <c r="J15" s="1">
        <v>69</v>
      </c>
      <c r="K15" s="1">
        <v>41</v>
      </c>
      <c r="L15" s="1">
        <v>17</v>
      </c>
      <c r="M15" s="3">
        <f>+I15+J15+K15+L15</f>
        <v>208</v>
      </c>
      <c r="N15" s="3">
        <f>SUM(D15:L15)</f>
        <v>208</v>
      </c>
    </row>
    <row r="16" spans="1:14" ht="12.75">
      <c r="A16" s="1" t="s">
        <v>31</v>
      </c>
      <c r="B16" s="1" t="s">
        <v>33</v>
      </c>
      <c r="D16" s="1">
        <v>83</v>
      </c>
      <c r="E16" s="1">
        <v>62</v>
      </c>
      <c r="F16" s="1">
        <v>17</v>
      </c>
      <c r="G16" s="1">
        <v>34</v>
      </c>
      <c r="H16" s="1">
        <v>23</v>
      </c>
      <c r="I16" s="1">
        <v>0</v>
      </c>
      <c r="J16" s="1">
        <v>0</v>
      </c>
      <c r="K16" s="1">
        <v>0</v>
      </c>
      <c r="L16" s="1">
        <v>0</v>
      </c>
      <c r="M16" s="3">
        <f>+I16+J16+K16+L16</f>
        <v>0</v>
      </c>
      <c r="N16" s="3">
        <f>SUM(D16:L16)</f>
        <v>219</v>
      </c>
    </row>
    <row r="17" spans="1:14" s="2" customFormat="1" ht="12.75">
      <c r="A17" s="2" t="s">
        <v>34</v>
      </c>
      <c r="D17" s="2">
        <f>+D15+D16</f>
        <v>83</v>
      </c>
      <c r="E17" s="2">
        <f aca="true" t="shared" si="1" ref="E17:N17">+E15+E16</f>
        <v>62</v>
      </c>
      <c r="F17" s="2">
        <f t="shared" si="1"/>
        <v>17</v>
      </c>
      <c r="G17" s="2">
        <f t="shared" si="1"/>
        <v>34</v>
      </c>
      <c r="H17" s="2">
        <f t="shared" si="1"/>
        <v>23</v>
      </c>
      <c r="I17" s="2">
        <f t="shared" si="1"/>
        <v>81</v>
      </c>
      <c r="J17" s="2">
        <f t="shared" si="1"/>
        <v>69</v>
      </c>
      <c r="K17" s="2">
        <f t="shared" si="1"/>
        <v>41</v>
      </c>
      <c r="L17" s="2">
        <f t="shared" si="1"/>
        <v>17</v>
      </c>
      <c r="M17" s="2">
        <f t="shared" si="1"/>
        <v>208</v>
      </c>
      <c r="N17" s="2">
        <f t="shared" si="1"/>
        <v>427</v>
      </c>
    </row>
    <row r="19" spans="1:14" ht="12.75">
      <c r="A19" s="1" t="s">
        <v>62</v>
      </c>
      <c r="B19" s="1" t="s">
        <v>36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75</v>
      </c>
      <c r="J19" s="1">
        <v>77</v>
      </c>
      <c r="K19" s="1">
        <v>33</v>
      </c>
      <c r="L19" s="1">
        <v>21</v>
      </c>
      <c r="M19" s="3">
        <f>+I19+J19+K19+L19</f>
        <v>206</v>
      </c>
      <c r="N19" s="3">
        <f>SUM(D19:L19)</f>
        <v>206</v>
      </c>
    </row>
    <row r="20" spans="1:14" ht="12.75">
      <c r="A20" s="1" t="s">
        <v>35</v>
      </c>
      <c r="B20" s="1" t="s">
        <v>37</v>
      </c>
      <c r="D20" s="1">
        <v>59</v>
      </c>
      <c r="E20" s="1">
        <v>69</v>
      </c>
      <c r="F20" s="1">
        <v>17</v>
      </c>
      <c r="G20" s="1">
        <v>9</v>
      </c>
      <c r="H20" s="1">
        <v>2</v>
      </c>
      <c r="I20" s="1">
        <v>0</v>
      </c>
      <c r="J20" s="1">
        <v>0</v>
      </c>
      <c r="K20" s="1">
        <v>0</v>
      </c>
      <c r="L20" s="1">
        <v>0</v>
      </c>
      <c r="M20" s="3">
        <f>+I20+J20+K20+L20</f>
        <v>0</v>
      </c>
      <c r="N20" s="3">
        <f>SUM(D20:L20)</f>
        <v>156</v>
      </c>
    </row>
    <row r="21" spans="1:14" s="2" customFormat="1" ht="12.75">
      <c r="A21" s="2" t="s">
        <v>38</v>
      </c>
      <c r="D21" s="2">
        <f>+D19+D20</f>
        <v>59</v>
      </c>
      <c r="E21" s="2">
        <f aca="true" t="shared" si="2" ref="E21:N21">+E19+E20</f>
        <v>69</v>
      </c>
      <c r="F21" s="2">
        <f t="shared" si="2"/>
        <v>17</v>
      </c>
      <c r="G21" s="2">
        <f t="shared" si="2"/>
        <v>9</v>
      </c>
      <c r="H21" s="2">
        <f t="shared" si="2"/>
        <v>2</v>
      </c>
      <c r="I21" s="2">
        <f t="shared" si="2"/>
        <v>75</v>
      </c>
      <c r="J21" s="2">
        <f t="shared" si="2"/>
        <v>77</v>
      </c>
      <c r="K21" s="2">
        <f t="shared" si="2"/>
        <v>33</v>
      </c>
      <c r="L21" s="2">
        <f t="shared" si="2"/>
        <v>21</v>
      </c>
      <c r="M21" s="2">
        <f t="shared" si="2"/>
        <v>206</v>
      </c>
      <c r="N21" s="2">
        <f t="shared" si="2"/>
        <v>362</v>
      </c>
    </row>
    <row r="22" s="2" customFormat="1" ht="12.75"/>
    <row r="23" spans="1:14" ht="12.75">
      <c r="A23" s="1" t="s">
        <v>44</v>
      </c>
      <c r="B23" s="1" t="s">
        <v>60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69</v>
      </c>
      <c r="J23" s="1">
        <v>90</v>
      </c>
      <c r="K23" s="1">
        <v>55</v>
      </c>
      <c r="L23" s="1">
        <v>45</v>
      </c>
      <c r="M23" s="3">
        <f aca="true" t="shared" si="3" ref="M23:M29">+I23+J23+K23+L23</f>
        <v>259</v>
      </c>
      <c r="N23" s="3">
        <f aca="true" t="shared" si="4" ref="N23:N29">SUM(D23:L23)</f>
        <v>259</v>
      </c>
    </row>
    <row r="24" spans="1:14" ht="12.75">
      <c r="A24" s="1" t="s">
        <v>57</v>
      </c>
      <c r="B24" s="1" t="s">
        <v>61</v>
      </c>
      <c r="D24" s="1">
        <v>38</v>
      </c>
      <c r="E24" s="1">
        <v>72</v>
      </c>
      <c r="F24" s="1">
        <v>26</v>
      </c>
      <c r="G24" s="1">
        <v>16</v>
      </c>
      <c r="H24" s="1">
        <v>19</v>
      </c>
      <c r="I24" s="1">
        <v>0</v>
      </c>
      <c r="J24" s="1">
        <v>0</v>
      </c>
      <c r="K24" s="1">
        <v>0</v>
      </c>
      <c r="L24" s="1">
        <v>0</v>
      </c>
      <c r="M24" s="3">
        <f t="shared" si="3"/>
        <v>0</v>
      </c>
      <c r="N24" s="3">
        <f t="shared" si="4"/>
        <v>171</v>
      </c>
    </row>
    <row r="25" spans="1:14" ht="12.75">
      <c r="A25" s="1" t="s">
        <v>65</v>
      </c>
      <c r="B25" s="1" t="s">
        <v>39</v>
      </c>
      <c r="D25" s="1">
        <v>87</v>
      </c>
      <c r="E25" s="1">
        <v>59</v>
      </c>
      <c r="F25" s="1">
        <v>31</v>
      </c>
      <c r="G25" s="1">
        <v>21</v>
      </c>
      <c r="H25" s="1">
        <v>9</v>
      </c>
      <c r="I25" s="1">
        <v>0</v>
      </c>
      <c r="J25" s="1">
        <v>0</v>
      </c>
      <c r="K25" s="1">
        <v>0</v>
      </c>
      <c r="L25" s="1">
        <v>0</v>
      </c>
      <c r="M25" s="3">
        <f t="shared" si="3"/>
        <v>0</v>
      </c>
      <c r="N25" s="3">
        <f t="shared" si="4"/>
        <v>207</v>
      </c>
    </row>
    <row r="26" spans="1:14" ht="12.75">
      <c r="A26" s="1" t="s">
        <v>67</v>
      </c>
      <c r="B26" s="1" t="s">
        <v>40</v>
      </c>
      <c r="D26" s="1">
        <v>87</v>
      </c>
      <c r="E26" s="1">
        <v>50</v>
      </c>
      <c r="F26" s="1">
        <v>7</v>
      </c>
      <c r="G26" s="1">
        <v>12</v>
      </c>
      <c r="H26" s="1">
        <v>11</v>
      </c>
      <c r="I26" s="1">
        <v>0</v>
      </c>
      <c r="J26" s="1">
        <v>0</v>
      </c>
      <c r="K26" s="1">
        <v>0</v>
      </c>
      <c r="L26" s="1">
        <v>0</v>
      </c>
      <c r="M26" s="3">
        <f t="shared" si="3"/>
        <v>0</v>
      </c>
      <c r="N26" s="3">
        <f t="shared" si="4"/>
        <v>167</v>
      </c>
    </row>
    <row r="27" spans="1:14" ht="12.75">
      <c r="A27" s="1" t="s">
        <v>58</v>
      </c>
      <c r="B27" s="1" t="s">
        <v>41</v>
      </c>
      <c r="D27" s="1">
        <v>65</v>
      </c>
      <c r="E27" s="1">
        <v>47</v>
      </c>
      <c r="F27" s="1">
        <v>21</v>
      </c>
      <c r="G27" s="1">
        <v>23</v>
      </c>
      <c r="H27" s="1">
        <v>13</v>
      </c>
      <c r="I27" s="1">
        <v>0</v>
      </c>
      <c r="J27" s="1">
        <v>0</v>
      </c>
      <c r="K27" s="1">
        <v>0</v>
      </c>
      <c r="L27" s="1">
        <v>0</v>
      </c>
      <c r="M27" s="3">
        <f t="shared" si="3"/>
        <v>0</v>
      </c>
      <c r="N27" s="3">
        <f t="shared" si="4"/>
        <v>169</v>
      </c>
    </row>
    <row r="28" spans="1:14" ht="12.75">
      <c r="A28" s="1" t="s">
        <v>45</v>
      </c>
      <c r="B28" s="1" t="s">
        <v>42</v>
      </c>
      <c r="D28" s="1">
        <v>86</v>
      </c>
      <c r="E28" s="1">
        <v>37</v>
      </c>
      <c r="F28" s="1">
        <v>16</v>
      </c>
      <c r="G28" s="1">
        <v>8</v>
      </c>
      <c r="H28" s="1">
        <v>16</v>
      </c>
      <c r="I28" s="1">
        <v>0</v>
      </c>
      <c r="J28" s="1">
        <v>0</v>
      </c>
      <c r="K28" s="1">
        <v>0</v>
      </c>
      <c r="L28" s="1">
        <v>0</v>
      </c>
      <c r="M28" s="3">
        <f t="shared" si="3"/>
        <v>0</v>
      </c>
      <c r="N28" s="3">
        <f t="shared" si="4"/>
        <v>163</v>
      </c>
    </row>
    <row r="29" spans="1:14" ht="12.75">
      <c r="A29" s="1" t="s">
        <v>30</v>
      </c>
      <c r="B29" s="1" t="s">
        <v>43</v>
      </c>
      <c r="D29" s="1">
        <v>67</v>
      </c>
      <c r="E29" s="1">
        <v>37</v>
      </c>
      <c r="F29" s="1">
        <v>23</v>
      </c>
      <c r="G29" s="1">
        <v>21</v>
      </c>
      <c r="H29" s="1">
        <v>13</v>
      </c>
      <c r="I29" s="1">
        <v>0</v>
      </c>
      <c r="J29" s="1">
        <v>0</v>
      </c>
      <c r="K29" s="1">
        <v>0</v>
      </c>
      <c r="L29" s="1">
        <v>0</v>
      </c>
      <c r="M29" s="3">
        <f t="shared" si="3"/>
        <v>0</v>
      </c>
      <c r="N29" s="3">
        <f t="shared" si="4"/>
        <v>161</v>
      </c>
    </row>
    <row r="30" spans="1:14" s="2" customFormat="1" ht="12.75">
      <c r="A30" s="2" t="s">
        <v>46</v>
      </c>
      <c r="D30" s="2">
        <f>SUM(D23:D29)</f>
        <v>430</v>
      </c>
      <c r="E30" s="2">
        <f aca="true" t="shared" si="5" ref="E30:N30">SUM(E23:E29)</f>
        <v>302</v>
      </c>
      <c r="F30" s="2">
        <f t="shared" si="5"/>
        <v>124</v>
      </c>
      <c r="G30" s="2">
        <f t="shared" si="5"/>
        <v>101</v>
      </c>
      <c r="H30" s="2">
        <f t="shared" si="5"/>
        <v>81</v>
      </c>
      <c r="I30" s="2">
        <f t="shared" si="5"/>
        <v>69</v>
      </c>
      <c r="J30" s="2">
        <f t="shared" si="5"/>
        <v>90</v>
      </c>
      <c r="K30" s="2">
        <f t="shared" si="5"/>
        <v>55</v>
      </c>
      <c r="L30" s="2">
        <f t="shared" si="5"/>
        <v>45</v>
      </c>
      <c r="M30" s="2">
        <f t="shared" si="5"/>
        <v>259</v>
      </c>
      <c r="N30" s="2">
        <f t="shared" si="5"/>
        <v>1297</v>
      </c>
    </row>
    <row r="32" spans="1:14" s="2" customFormat="1" ht="12.75">
      <c r="A32" s="2" t="s">
        <v>47</v>
      </c>
      <c r="D32" s="2">
        <f aca="true" t="shared" si="6" ref="D32:L32">D17+D21+D30</f>
        <v>572</v>
      </c>
      <c r="E32" s="2">
        <f t="shared" si="6"/>
        <v>433</v>
      </c>
      <c r="F32" s="2">
        <f t="shared" si="6"/>
        <v>158</v>
      </c>
      <c r="G32" s="2">
        <f t="shared" si="6"/>
        <v>144</v>
      </c>
      <c r="H32" s="2">
        <f t="shared" si="6"/>
        <v>106</v>
      </c>
      <c r="I32" s="2">
        <f t="shared" si="6"/>
        <v>225</v>
      </c>
      <c r="J32" s="2">
        <f t="shared" si="6"/>
        <v>236</v>
      </c>
      <c r="K32" s="2">
        <f t="shared" si="6"/>
        <v>129</v>
      </c>
      <c r="L32" s="2">
        <f t="shared" si="6"/>
        <v>83</v>
      </c>
      <c r="M32" s="2">
        <f>+M17+M21+M30</f>
        <v>673</v>
      </c>
      <c r="N32" s="2">
        <f>+N17+N21+N30</f>
        <v>2086</v>
      </c>
    </row>
    <row r="34" spans="1:14" s="2" customFormat="1" ht="12.75">
      <c r="A34" s="2" t="s">
        <v>48</v>
      </c>
      <c r="D34" s="2">
        <f>AVERAGE(D15:D16)</f>
        <v>41.5</v>
      </c>
      <c r="E34" s="2">
        <f aca="true" t="shared" si="7" ref="E34:L34">AVERAGE(E15:E16)</f>
        <v>31</v>
      </c>
      <c r="F34" s="2">
        <f t="shared" si="7"/>
        <v>8.5</v>
      </c>
      <c r="G34" s="2">
        <f t="shared" si="7"/>
        <v>17</v>
      </c>
      <c r="H34" s="2">
        <f t="shared" si="7"/>
        <v>11.5</v>
      </c>
      <c r="I34" s="2">
        <f t="shared" si="7"/>
        <v>40.5</v>
      </c>
      <c r="J34" s="2">
        <f t="shared" si="7"/>
        <v>34.5</v>
      </c>
      <c r="K34" s="2">
        <f t="shared" si="7"/>
        <v>20.5</v>
      </c>
      <c r="L34" s="2">
        <f t="shared" si="7"/>
        <v>8.5</v>
      </c>
      <c r="M34" s="2">
        <f>AVERAGE(M15:M16)</f>
        <v>104</v>
      </c>
      <c r="N34" s="2">
        <f>AVERAGE(N15:N16)</f>
        <v>213.5</v>
      </c>
    </row>
    <row r="35" spans="1:14" s="4" customFormat="1" ht="12.75">
      <c r="A35" s="4" t="s">
        <v>49</v>
      </c>
      <c r="D35" s="4">
        <f>D17/D32</f>
        <v>0.1451048951048951</v>
      </c>
      <c r="E35" s="4">
        <f aca="true" t="shared" si="8" ref="E35:N35">E17/E32</f>
        <v>0.14318706697459585</v>
      </c>
      <c r="F35" s="4">
        <f t="shared" si="8"/>
        <v>0.10759493670886076</v>
      </c>
      <c r="G35" s="4">
        <f t="shared" si="8"/>
        <v>0.2361111111111111</v>
      </c>
      <c r="H35" s="4">
        <f t="shared" si="8"/>
        <v>0.2169811320754717</v>
      </c>
      <c r="I35" s="4">
        <f t="shared" si="8"/>
        <v>0.36</v>
      </c>
      <c r="J35" s="4">
        <f t="shared" si="8"/>
        <v>0.2923728813559322</v>
      </c>
      <c r="K35" s="4">
        <f t="shared" si="8"/>
        <v>0.3178294573643411</v>
      </c>
      <c r="L35" s="4">
        <f t="shared" si="8"/>
        <v>0.20481927710843373</v>
      </c>
      <c r="M35" s="4">
        <f t="shared" si="8"/>
        <v>0.30906389301634474</v>
      </c>
      <c r="N35" s="4">
        <f t="shared" si="8"/>
        <v>0.20469798657718122</v>
      </c>
    </row>
    <row r="36" spans="1:14" s="2" customFormat="1" ht="12.75">
      <c r="A36" s="2" t="s">
        <v>50</v>
      </c>
      <c r="D36" s="2">
        <f>RANK(D49,D49:D51)</f>
        <v>2</v>
      </c>
      <c r="E36" s="2">
        <f aca="true" t="shared" si="9" ref="E36:N36">RANK(E49,E49:E51)</f>
        <v>3</v>
      </c>
      <c r="F36" s="2">
        <f t="shared" si="9"/>
        <v>2</v>
      </c>
      <c r="G36" s="2">
        <f t="shared" si="9"/>
        <v>1</v>
      </c>
      <c r="H36" s="2">
        <f t="shared" si="9"/>
        <v>2</v>
      </c>
      <c r="I36" s="2">
        <f t="shared" si="9"/>
        <v>1</v>
      </c>
      <c r="J36" s="2">
        <f t="shared" si="9"/>
        <v>2</v>
      </c>
      <c r="K36" s="2">
        <f t="shared" si="9"/>
        <v>1</v>
      </c>
      <c r="L36" s="2">
        <f t="shared" si="9"/>
        <v>2</v>
      </c>
      <c r="M36" s="2">
        <f t="shared" si="9"/>
        <v>1</v>
      </c>
      <c r="N36" s="2">
        <f t="shared" si="9"/>
        <v>1</v>
      </c>
    </row>
    <row r="38" spans="1:14" s="2" customFormat="1" ht="12.75">
      <c r="A38" s="2" t="s">
        <v>51</v>
      </c>
      <c r="D38" s="2">
        <f>AVERAGE(D19:D20)</f>
        <v>29.5</v>
      </c>
      <c r="E38" s="2">
        <f aca="true" t="shared" si="10" ref="E38:N38">AVERAGE(E19:E20)</f>
        <v>34.5</v>
      </c>
      <c r="F38" s="2">
        <f t="shared" si="10"/>
        <v>8.5</v>
      </c>
      <c r="G38" s="2">
        <f t="shared" si="10"/>
        <v>4.5</v>
      </c>
      <c r="H38" s="2">
        <f t="shared" si="10"/>
        <v>1</v>
      </c>
      <c r="I38" s="2">
        <f t="shared" si="10"/>
        <v>37.5</v>
      </c>
      <c r="J38" s="2">
        <f t="shared" si="10"/>
        <v>38.5</v>
      </c>
      <c r="K38" s="2">
        <f t="shared" si="10"/>
        <v>16.5</v>
      </c>
      <c r="L38" s="2">
        <f t="shared" si="10"/>
        <v>10.5</v>
      </c>
      <c r="M38" s="2">
        <f t="shared" si="10"/>
        <v>103</v>
      </c>
      <c r="N38" s="2">
        <f t="shared" si="10"/>
        <v>181</v>
      </c>
    </row>
    <row r="39" spans="1:14" s="4" customFormat="1" ht="12.75">
      <c r="A39" s="4" t="s">
        <v>49</v>
      </c>
      <c r="D39" s="4">
        <f>D21/D32</f>
        <v>0.10314685314685315</v>
      </c>
      <c r="E39" s="4">
        <f aca="true" t="shared" si="11" ref="E39:N39">E21/E32</f>
        <v>0.15935334872979215</v>
      </c>
      <c r="F39" s="4">
        <f t="shared" si="11"/>
        <v>0.10759493670886076</v>
      </c>
      <c r="G39" s="4">
        <f t="shared" si="11"/>
        <v>0.0625</v>
      </c>
      <c r="H39" s="4">
        <f t="shared" si="11"/>
        <v>0.018867924528301886</v>
      </c>
      <c r="I39" s="4">
        <f t="shared" si="11"/>
        <v>0.3333333333333333</v>
      </c>
      <c r="J39" s="4">
        <f t="shared" si="11"/>
        <v>0.326271186440678</v>
      </c>
      <c r="K39" s="4">
        <f t="shared" si="11"/>
        <v>0.2558139534883721</v>
      </c>
      <c r="L39" s="4">
        <f t="shared" si="11"/>
        <v>0.25301204819277107</v>
      </c>
      <c r="M39" s="4">
        <f t="shared" si="11"/>
        <v>0.3060921248142645</v>
      </c>
      <c r="N39" s="4">
        <f t="shared" si="11"/>
        <v>0.17353787152444872</v>
      </c>
    </row>
    <row r="40" spans="1:14" s="2" customFormat="1" ht="12.75">
      <c r="A40" s="2" t="s">
        <v>50</v>
      </c>
      <c r="D40" s="2">
        <f>RANK(D50,D49:D51)</f>
        <v>3</v>
      </c>
      <c r="E40" s="2">
        <f aca="true" t="shared" si="12" ref="E40:N40">RANK(E50,E49:E51)</f>
        <v>2</v>
      </c>
      <c r="F40" s="2">
        <f t="shared" si="12"/>
        <v>2</v>
      </c>
      <c r="G40" s="2">
        <f t="shared" si="12"/>
        <v>3</v>
      </c>
      <c r="H40" s="2">
        <f t="shared" si="12"/>
        <v>3</v>
      </c>
      <c r="I40" s="2">
        <f t="shared" si="12"/>
        <v>2</v>
      </c>
      <c r="J40" s="2">
        <f t="shared" si="12"/>
        <v>1</v>
      </c>
      <c r="K40" s="2">
        <f t="shared" si="12"/>
        <v>2</v>
      </c>
      <c r="L40" s="2">
        <f t="shared" si="12"/>
        <v>1</v>
      </c>
      <c r="M40" s="2">
        <f t="shared" si="12"/>
        <v>2</v>
      </c>
      <c r="N40" s="2">
        <f t="shared" si="12"/>
        <v>3</v>
      </c>
    </row>
    <row r="42" spans="1:14" s="2" customFormat="1" ht="12.75">
      <c r="A42" s="2" t="s">
        <v>52</v>
      </c>
      <c r="D42" s="2">
        <f>AVERAGE(D23:D29)</f>
        <v>61.42857142857143</v>
      </c>
      <c r="E42" s="2">
        <f aca="true" t="shared" si="13" ref="E42:M42">AVERAGE(E23:E29)</f>
        <v>43.142857142857146</v>
      </c>
      <c r="F42" s="2">
        <f t="shared" si="13"/>
        <v>17.714285714285715</v>
      </c>
      <c r="G42" s="2">
        <f t="shared" si="13"/>
        <v>14.428571428571429</v>
      </c>
      <c r="H42" s="2">
        <f t="shared" si="13"/>
        <v>11.571428571428571</v>
      </c>
      <c r="I42" s="2">
        <f t="shared" si="13"/>
        <v>9.857142857142858</v>
      </c>
      <c r="J42" s="2">
        <f t="shared" si="13"/>
        <v>12.857142857142858</v>
      </c>
      <c r="K42" s="2">
        <f t="shared" si="13"/>
        <v>7.857142857142857</v>
      </c>
      <c r="L42" s="2">
        <f t="shared" si="13"/>
        <v>6.428571428571429</v>
      </c>
      <c r="M42" s="2">
        <f t="shared" si="13"/>
        <v>37</v>
      </c>
      <c r="N42" s="2">
        <f>AVERAGE(N23:N29)</f>
        <v>185.28571428571428</v>
      </c>
    </row>
    <row r="43" spans="1:14" s="4" customFormat="1" ht="12.75">
      <c r="A43" s="4" t="s">
        <v>49</v>
      </c>
      <c r="D43" s="4">
        <f>D30/D32</f>
        <v>0.7517482517482518</v>
      </c>
      <c r="E43" s="4">
        <f aca="true" t="shared" si="14" ref="E43:N43">E30/E32</f>
        <v>0.6974595842956121</v>
      </c>
      <c r="F43" s="4">
        <f t="shared" si="14"/>
        <v>0.7848101265822784</v>
      </c>
      <c r="G43" s="4">
        <f t="shared" si="14"/>
        <v>0.7013888888888888</v>
      </c>
      <c r="H43" s="4">
        <f t="shared" si="14"/>
        <v>0.7641509433962265</v>
      </c>
      <c r="I43" s="4">
        <f t="shared" si="14"/>
        <v>0.30666666666666664</v>
      </c>
      <c r="J43" s="4">
        <f t="shared" si="14"/>
        <v>0.3813559322033898</v>
      </c>
      <c r="K43" s="4">
        <f t="shared" si="14"/>
        <v>0.4263565891472868</v>
      </c>
      <c r="L43" s="4">
        <f t="shared" si="14"/>
        <v>0.5421686746987951</v>
      </c>
      <c r="M43" s="4">
        <f t="shared" si="14"/>
        <v>0.3848439821693908</v>
      </c>
      <c r="N43" s="4">
        <f t="shared" si="14"/>
        <v>0.62176414189837</v>
      </c>
    </row>
    <row r="44" spans="1:14" s="2" customFormat="1" ht="12.75">
      <c r="A44" s="2" t="s">
        <v>50</v>
      </c>
      <c r="D44" s="2">
        <f>RANK(D51,D49:D51)</f>
        <v>1</v>
      </c>
      <c r="E44" s="2">
        <f aca="true" t="shared" si="15" ref="E44:N44">RANK(E51,E49:E51)</f>
        <v>1</v>
      </c>
      <c r="F44" s="2">
        <f t="shared" si="15"/>
        <v>1</v>
      </c>
      <c r="G44" s="2">
        <f t="shared" si="15"/>
        <v>2</v>
      </c>
      <c r="H44" s="2">
        <f t="shared" si="15"/>
        <v>1</v>
      </c>
      <c r="I44" s="2">
        <f t="shared" si="15"/>
        <v>3</v>
      </c>
      <c r="J44" s="2">
        <f t="shared" si="15"/>
        <v>3</v>
      </c>
      <c r="K44" s="2">
        <f t="shared" si="15"/>
        <v>3</v>
      </c>
      <c r="L44" s="2">
        <f t="shared" si="15"/>
        <v>3</v>
      </c>
      <c r="M44" s="2">
        <f t="shared" si="15"/>
        <v>3</v>
      </c>
      <c r="N44" s="2">
        <f t="shared" si="15"/>
        <v>2</v>
      </c>
    </row>
    <row r="46" spans="1:14" s="2" customFormat="1" ht="12" customHeight="1">
      <c r="A46" s="2" t="s">
        <v>53</v>
      </c>
      <c r="D46" s="2">
        <f>(D30+D21+D17)/8</f>
        <v>71.5</v>
      </c>
      <c r="E46" s="2">
        <f>(E30+E21+E17)/8</f>
        <v>54.125</v>
      </c>
      <c r="F46" s="2">
        <f>(F30+F21+F17)/8</f>
        <v>19.75</v>
      </c>
      <c r="G46" s="2">
        <f>(G30+G21+G17)/8</f>
        <v>18</v>
      </c>
      <c r="H46" s="2">
        <f>(H30+H21+H17)/9</f>
        <v>11.777777777777779</v>
      </c>
      <c r="I46" s="2">
        <f>(I30+I21+I17)/3</f>
        <v>75</v>
      </c>
      <c r="J46" s="2">
        <f>(J30+J21+J17)/3</f>
        <v>78.66666666666667</v>
      </c>
      <c r="K46" s="2">
        <f>(K30+K21+K17)/3</f>
        <v>43</v>
      </c>
      <c r="L46" s="2">
        <f>(L30+L21+L17)/3</f>
        <v>27.666666666666668</v>
      </c>
      <c r="M46" s="2">
        <f>(M30+M21+M17)/3</f>
        <v>224.33333333333334</v>
      </c>
      <c r="N46" s="2">
        <f>(N30+N21+N17)/11</f>
        <v>189.63636363636363</v>
      </c>
    </row>
    <row r="49" spans="4:14" ht="12.75" hidden="1">
      <c r="D49" s="1">
        <f>D34</f>
        <v>41.5</v>
      </c>
      <c r="E49" s="1">
        <f aca="true" t="shared" si="16" ref="E49:N49">E34</f>
        <v>31</v>
      </c>
      <c r="F49" s="1">
        <f t="shared" si="16"/>
        <v>8.5</v>
      </c>
      <c r="G49" s="1">
        <f t="shared" si="16"/>
        <v>17</v>
      </c>
      <c r="H49" s="1">
        <f t="shared" si="16"/>
        <v>11.5</v>
      </c>
      <c r="I49" s="1">
        <f t="shared" si="16"/>
        <v>40.5</v>
      </c>
      <c r="J49" s="1">
        <f t="shared" si="16"/>
        <v>34.5</v>
      </c>
      <c r="K49" s="1">
        <f t="shared" si="16"/>
        <v>20.5</v>
      </c>
      <c r="L49" s="1">
        <f t="shared" si="16"/>
        <v>8.5</v>
      </c>
      <c r="M49" s="1">
        <f t="shared" si="16"/>
        <v>104</v>
      </c>
      <c r="N49" s="1">
        <f t="shared" si="16"/>
        <v>213.5</v>
      </c>
    </row>
    <row r="50" spans="4:14" ht="12.75" hidden="1">
      <c r="D50" s="1">
        <f>D38</f>
        <v>29.5</v>
      </c>
      <c r="E50" s="1">
        <f aca="true" t="shared" si="17" ref="E50:N50">E38</f>
        <v>34.5</v>
      </c>
      <c r="F50" s="1">
        <f t="shared" si="17"/>
        <v>8.5</v>
      </c>
      <c r="G50" s="1">
        <f t="shared" si="17"/>
        <v>4.5</v>
      </c>
      <c r="H50" s="1">
        <f t="shared" si="17"/>
        <v>1</v>
      </c>
      <c r="I50" s="1">
        <f t="shared" si="17"/>
        <v>37.5</v>
      </c>
      <c r="J50" s="1">
        <f t="shared" si="17"/>
        <v>38.5</v>
      </c>
      <c r="K50" s="1">
        <f t="shared" si="17"/>
        <v>16.5</v>
      </c>
      <c r="L50" s="1">
        <f t="shared" si="17"/>
        <v>10.5</v>
      </c>
      <c r="M50" s="1">
        <f t="shared" si="17"/>
        <v>103</v>
      </c>
      <c r="N50" s="1">
        <f t="shared" si="17"/>
        <v>181</v>
      </c>
    </row>
    <row r="51" spans="4:14" ht="12.75" hidden="1">
      <c r="D51" s="1">
        <f>D42</f>
        <v>61.42857142857143</v>
      </c>
      <c r="E51" s="1">
        <f aca="true" t="shared" si="18" ref="E51:N51">E42</f>
        <v>43.142857142857146</v>
      </c>
      <c r="F51" s="1">
        <f t="shared" si="18"/>
        <v>17.714285714285715</v>
      </c>
      <c r="G51" s="1">
        <f t="shared" si="18"/>
        <v>14.428571428571429</v>
      </c>
      <c r="H51" s="1">
        <f t="shared" si="18"/>
        <v>11.571428571428571</v>
      </c>
      <c r="I51" s="1">
        <f t="shared" si="18"/>
        <v>9.857142857142858</v>
      </c>
      <c r="J51" s="1">
        <f t="shared" si="18"/>
        <v>12.857142857142858</v>
      </c>
      <c r="K51" s="1">
        <f t="shared" si="18"/>
        <v>7.857142857142857</v>
      </c>
      <c r="L51" s="1">
        <f t="shared" si="18"/>
        <v>6.428571428571429</v>
      </c>
      <c r="M51" s="1">
        <f t="shared" si="18"/>
        <v>37</v>
      </c>
      <c r="N51" s="1">
        <f t="shared" si="18"/>
        <v>185.28571428571428</v>
      </c>
    </row>
  </sheetData>
  <sheetProtection/>
  <printOptions/>
  <pageMargins left="0" right="0" top="0.25" bottom="0" header="0.5" footer="0.5"/>
  <pageSetup horizontalDpi="600" verticalDpi="600" orientation="landscape" r:id="rId1"/>
  <headerFooter alignWithMargins="0"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21.28125" style="1" customWidth="1"/>
    <col min="2" max="2" width="9.8515625" style="1" customWidth="1"/>
    <col min="3" max="3" width="3.00390625" style="1" customWidth="1"/>
    <col min="4" max="4" width="9.57421875" style="1" customWidth="1"/>
    <col min="5" max="5" width="8.8515625" style="1" customWidth="1"/>
    <col min="6" max="6" width="8.7109375" style="1" customWidth="1"/>
    <col min="7" max="7" width="10.00390625" style="1" customWidth="1"/>
    <col min="8" max="8" width="10.57421875" style="1" customWidth="1"/>
    <col min="9" max="9" width="8.140625" style="1" customWidth="1"/>
    <col min="10" max="10" width="9.57421875" style="1" customWidth="1"/>
    <col min="11" max="11" width="10.00390625" style="1" customWidth="1"/>
    <col min="12" max="12" width="9.140625" style="1" customWidth="1"/>
    <col min="13" max="13" width="8.140625" style="1" customWidth="1"/>
    <col min="14" max="14" width="10.00390625" style="1" customWidth="1"/>
    <col min="15" max="16384" width="9.140625" style="1" customWidth="1"/>
  </cols>
  <sheetData>
    <row r="1" ht="12.75">
      <c r="F1" s="2" t="s">
        <v>55</v>
      </c>
    </row>
    <row r="2" ht="12.75">
      <c r="F2" s="2" t="s">
        <v>54</v>
      </c>
    </row>
    <row r="3" ht="12.75">
      <c r="F3" s="6" t="s">
        <v>63</v>
      </c>
    </row>
    <row r="5" spans="1:14" ht="12.7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ht="12.7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ht="12.7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ht="12.7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ht="12.7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ht="12.75">
      <c r="A11" s="9" t="s">
        <v>75</v>
      </c>
    </row>
    <row r="12" spans="1:14" ht="12.75">
      <c r="A12" s="1" t="s">
        <v>28</v>
      </c>
      <c r="D12" s="1">
        <v>27</v>
      </c>
      <c r="E12" s="3">
        <v>7</v>
      </c>
      <c r="F12" s="3">
        <v>1</v>
      </c>
      <c r="G12" s="3">
        <v>1</v>
      </c>
      <c r="H12" s="3">
        <v>1</v>
      </c>
      <c r="I12" s="3">
        <v>0</v>
      </c>
      <c r="J12" s="3">
        <v>1</v>
      </c>
      <c r="K12" s="3">
        <v>1</v>
      </c>
      <c r="L12" s="3">
        <v>1</v>
      </c>
      <c r="M12" s="3">
        <f>+I12+J12+K12+L12</f>
        <v>3</v>
      </c>
      <c r="N12" s="3">
        <f>SUM(D12:L12)</f>
        <v>40</v>
      </c>
    </row>
    <row r="13" spans="1:14" s="2" customFormat="1" ht="12.75">
      <c r="A13" s="2" t="s">
        <v>29</v>
      </c>
      <c r="D13" s="2">
        <f aca="true" t="shared" si="0" ref="D13:N13">D12</f>
        <v>27</v>
      </c>
      <c r="E13" s="2">
        <f t="shared" si="0"/>
        <v>7</v>
      </c>
      <c r="F13" s="2">
        <f t="shared" si="0"/>
        <v>1</v>
      </c>
      <c r="G13" s="2">
        <f t="shared" si="0"/>
        <v>1</v>
      </c>
      <c r="H13" s="2">
        <f t="shared" si="0"/>
        <v>1</v>
      </c>
      <c r="I13" s="2">
        <f t="shared" si="0"/>
        <v>0</v>
      </c>
      <c r="J13" s="2">
        <f t="shared" si="0"/>
        <v>1</v>
      </c>
      <c r="K13" s="2">
        <f t="shared" si="0"/>
        <v>1</v>
      </c>
      <c r="L13" s="2">
        <f t="shared" si="0"/>
        <v>1</v>
      </c>
      <c r="M13" s="2">
        <f t="shared" si="0"/>
        <v>3</v>
      </c>
      <c r="N13" s="2">
        <f t="shared" si="0"/>
        <v>40</v>
      </c>
    </row>
    <row r="14" s="2" customFormat="1" ht="12.75"/>
    <row r="15" spans="1:14" ht="12.75">
      <c r="A15" s="1" t="s">
        <v>56</v>
      </c>
      <c r="B15" s="1" t="s">
        <v>32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</v>
      </c>
      <c r="J15" s="1">
        <v>85</v>
      </c>
      <c r="K15" s="1">
        <v>31</v>
      </c>
      <c r="L15" s="1">
        <v>28</v>
      </c>
      <c r="M15" s="3">
        <f>+I15+J15+K15+L15</f>
        <v>214</v>
      </c>
      <c r="N15" s="3">
        <f>SUM(D15:L15)</f>
        <v>214</v>
      </c>
    </row>
    <row r="16" spans="1:14" ht="12.75">
      <c r="A16" s="1" t="s">
        <v>31</v>
      </c>
      <c r="B16" s="1" t="s">
        <v>33</v>
      </c>
      <c r="D16" s="1">
        <v>73</v>
      </c>
      <c r="E16" s="1">
        <v>34</v>
      </c>
      <c r="F16" s="1">
        <v>10</v>
      </c>
      <c r="G16" s="1">
        <v>27</v>
      </c>
      <c r="H16" s="1">
        <v>13</v>
      </c>
      <c r="I16" s="1">
        <v>0</v>
      </c>
      <c r="J16" s="1">
        <v>0</v>
      </c>
      <c r="K16" s="1">
        <v>0</v>
      </c>
      <c r="L16" s="1">
        <v>0</v>
      </c>
      <c r="M16" s="3">
        <f>+I16+J16+K16+L16</f>
        <v>0</v>
      </c>
      <c r="N16" s="3">
        <f>SUM(D16:L16)</f>
        <v>157</v>
      </c>
    </row>
    <row r="17" spans="1:14" s="2" customFormat="1" ht="12.75">
      <c r="A17" s="2" t="s">
        <v>34</v>
      </c>
      <c r="D17" s="2">
        <f>+D15+D16</f>
        <v>73</v>
      </c>
      <c r="E17" s="2">
        <f aca="true" t="shared" si="1" ref="E17:N17">+E15+E16</f>
        <v>34</v>
      </c>
      <c r="F17" s="2">
        <f t="shared" si="1"/>
        <v>10</v>
      </c>
      <c r="G17" s="2">
        <f t="shared" si="1"/>
        <v>27</v>
      </c>
      <c r="H17" s="2">
        <f t="shared" si="1"/>
        <v>13</v>
      </c>
      <c r="I17" s="2">
        <f t="shared" si="1"/>
        <v>70</v>
      </c>
      <c r="J17" s="2">
        <f t="shared" si="1"/>
        <v>85</v>
      </c>
      <c r="K17" s="2">
        <f t="shared" si="1"/>
        <v>31</v>
      </c>
      <c r="L17" s="2">
        <f t="shared" si="1"/>
        <v>28</v>
      </c>
      <c r="M17" s="2">
        <f t="shared" si="1"/>
        <v>214</v>
      </c>
      <c r="N17" s="2">
        <f t="shared" si="1"/>
        <v>371</v>
      </c>
    </row>
    <row r="19" spans="1:14" ht="12.75">
      <c r="A19" s="1" t="s">
        <v>62</v>
      </c>
      <c r="B19" s="1" t="s">
        <v>36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78</v>
      </c>
      <c r="J19" s="1">
        <v>95</v>
      </c>
      <c r="K19" s="1">
        <v>22</v>
      </c>
      <c r="L19" s="1">
        <v>24</v>
      </c>
      <c r="M19" s="3">
        <f>+I19+J19+K19+L19</f>
        <v>219</v>
      </c>
      <c r="N19" s="3">
        <f>SUM(D19:L19)</f>
        <v>219</v>
      </c>
    </row>
    <row r="20" spans="1:14" ht="12.75">
      <c r="A20" s="1" t="s">
        <v>35</v>
      </c>
      <c r="B20" s="1" t="s">
        <v>37</v>
      </c>
      <c r="D20" s="1">
        <v>53</v>
      </c>
      <c r="E20" s="1">
        <v>59</v>
      </c>
      <c r="F20" s="1">
        <v>16</v>
      </c>
      <c r="G20" s="1">
        <v>24</v>
      </c>
      <c r="H20" s="1">
        <v>15</v>
      </c>
      <c r="I20" s="1">
        <v>0</v>
      </c>
      <c r="J20" s="1">
        <v>0</v>
      </c>
      <c r="K20" s="1">
        <v>0</v>
      </c>
      <c r="L20" s="1">
        <v>0</v>
      </c>
      <c r="M20" s="3">
        <f>+I20+J20+K20+L20</f>
        <v>0</v>
      </c>
      <c r="N20" s="3">
        <f>SUM(D20:L20)</f>
        <v>167</v>
      </c>
    </row>
    <row r="21" spans="1:14" s="2" customFormat="1" ht="12.75">
      <c r="A21" s="2" t="s">
        <v>38</v>
      </c>
      <c r="D21" s="2">
        <f>+D19+D20</f>
        <v>53</v>
      </c>
      <c r="E21" s="2">
        <f aca="true" t="shared" si="2" ref="E21:N21">+E19+E20</f>
        <v>59</v>
      </c>
      <c r="F21" s="2">
        <f t="shared" si="2"/>
        <v>16</v>
      </c>
      <c r="G21" s="2">
        <f t="shared" si="2"/>
        <v>24</v>
      </c>
      <c r="H21" s="2">
        <f t="shared" si="2"/>
        <v>15</v>
      </c>
      <c r="I21" s="2">
        <f t="shared" si="2"/>
        <v>78</v>
      </c>
      <c r="J21" s="2">
        <f t="shared" si="2"/>
        <v>95</v>
      </c>
      <c r="K21" s="2">
        <f t="shared" si="2"/>
        <v>22</v>
      </c>
      <c r="L21" s="2">
        <f t="shared" si="2"/>
        <v>24</v>
      </c>
      <c r="M21" s="2">
        <f t="shared" si="2"/>
        <v>219</v>
      </c>
      <c r="N21" s="2">
        <f t="shared" si="2"/>
        <v>386</v>
      </c>
    </row>
    <row r="22" s="2" customFormat="1" ht="12.75"/>
    <row r="23" spans="1:14" ht="12.75">
      <c r="A23" s="1" t="s">
        <v>44</v>
      </c>
      <c r="B23" s="1" t="s">
        <v>60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78</v>
      </c>
      <c r="J23" s="1">
        <v>84</v>
      </c>
      <c r="K23" s="1">
        <v>51</v>
      </c>
      <c r="L23" s="1">
        <v>26</v>
      </c>
      <c r="M23" s="3">
        <f aca="true" t="shared" si="3" ref="M23:M29">+I23+J23+K23+L23</f>
        <v>239</v>
      </c>
      <c r="N23" s="3">
        <f aca="true" t="shared" si="4" ref="N23:N29">SUM(D23:L23)</f>
        <v>239</v>
      </c>
    </row>
    <row r="24" spans="1:14" ht="12.75">
      <c r="A24" s="1" t="s">
        <v>57</v>
      </c>
      <c r="B24" s="1" t="s">
        <v>61</v>
      </c>
      <c r="D24" s="1">
        <v>84</v>
      </c>
      <c r="E24" s="1">
        <v>29</v>
      </c>
      <c r="F24" s="1">
        <v>17</v>
      </c>
      <c r="G24" s="1">
        <v>5</v>
      </c>
      <c r="H24" s="1">
        <v>6</v>
      </c>
      <c r="I24" s="1">
        <v>0</v>
      </c>
      <c r="J24" s="1">
        <v>0</v>
      </c>
      <c r="K24" s="1">
        <v>0</v>
      </c>
      <c r="L24" s="1">
        <v>0</v>
      </c>
      <c r="M24" s="3">
        <f t="shared" si="3"/>
        <v>0</v>
      </c>
      <c r="N24" s="3">
        <f t="shared" si="4"/>
        <v>141</v>
      </c>
    </row>
    <row r="25" spans="1:14" ht="12.75">
      <c r="A25" s="1" t="s">
        <v>65</v>
      </c>
      <c r="B25" s="1" t="s">
        <v>39</v>
      </c>
      <c r="D25" s="1">
        <v>56</v>
      </c>
      <c r="E25" s="1">
        <v>47</v>
      </c>
      <c r="F25" s="1">
        <v>22</v>
      </c>
      <c r="G25" s="1">
        <v>10</v>
      </c>
      <c r="H25" s="1">
        <v>9</v>
      </c>
      <c r="I25" s="1">
        <v>0</v>
      </c>
      <c r="J25" s="1">
        <v>0</v>
      </c>
      <c r="K25" s="1">
        <v>0</v>
      </c>
      <c r="L25" s="1">
        <v>0</v>
      </c>
      <c r="M25" s="3">
        <f t="shared" si="3"/>
        <v>0</v>
      </c>
      <c r="N25" s="3">
        <f t="shared" si="4"/>
        <v>144</v>
      </c>
    </row>
    <row r="26" spans="1:14" ht="12.75">
      <c r="A26" s="1" t="s">
        <v>67</v>
      </c>
      <c r="B26" s="1" t="s">
        <v>40</v>
      </c>
      <c r="D26" s="1">
        <v>53</v>
      </c>
      <c r="E26" s="1">
        <v>17</v>
      </c>
      <c r="F26" s="1">
        <v>14</v>
      </c>
      <c r="G26" s="1">
        <v>1</v>
      </c>
      <c r="H26" s="1">
        <v>14</v>
      </c>
      <c r="I26" s="1">
        <v>0</v>
      </c>
      <c r="J26" s="1">
        <v>0</v>
      </c>
      <c r="K26" s="1">
        <v>0</v>
      </c>
      <c r="L26" s="1">
        <v>0</v>
      </c>
      <c r="M26" s="3">
        <f t="shared" si="3"/>
        <v>0</v>
      </c>
      <c r="N26" s="3">
        <f t="shared" si="4"/>
        <v>99</v>
      </c>
    </row>
    <row r="27" spans="1:14" ht="12.75">
      <c r="A27" s="1" t="s">
        <v>58</v>
      </c>
      <c r="B27" s="1" t="s">
        <v>41</v>
      </c>
      <c r="D27" s="1">
        <v>77</v>
      </c>
      <c r="E27" s="1">
        <v>68</v>
      </c>
      <c r="F27" s="1">
        <v>23</v>
      </c>
      <c r="G27" s="1">
        <v>27</v>
      </c>
      <c r="H27" s="1">
        <v>5</v>
      </c>
      <c r="I27" s="1">
        <v>0</v>
      </c>
      <c r="J27" s="1">
        <v>0</v>
      </c>
      <c r="K27" s="1">
        <v>0</v>
      </c>
      <c r="L27" s="1">
        <v>0</v>
      </c>
      <c r="M27" s="3">
        <f t="shared" si="3"/>
        <v>0</v>
      </c>
      <c r="N27" s="3">
        <f t="shared" si="4"/>
        <v>200</v>
      </c>
    </row>
    <row r="28" spans="1:14" ht="12.75">
      <c r="A28" s="1" t="s">
        <v>45</v>
      </c>
      <c r="B28" s="1" t="s">
        <v>42</v>
      </c>
      <c r="D28" s="1">
        <v>65</v>
      </c>
      <c r="E28" s="1">
        <v>29</v>
      </c>
      <c r="F28" s="1">
        <v>17</v>
      </c>
      <c r="G28" s="1">
        <v>5</v>
      </c>
      <c r="H28" s="1">
        <v>7</v>
      </c>
      <c r="I28" s="1">
        <v>0</v>
      </c>
      <c r="J28" s="1">
        <v>0</v>
      </c>
      <c r="K28" s="1">
        <v>0</v>
      </c>
      <c r="L28" s="1">
        <v>0</v>
      </c>
      <c r="M28" s="3">
        <f t="shared" si="3"/>
        <v>0</v>
      </c>
      <c r="N28" s="3">
        <f t="shared" si="4"/>
        <v>123</v>
      </c>
    </row>
    <row r="29" spans="1:14" ht="12.75">
      <c r="A29" s="1" t="s">
        <v>30</v>
      </c>
      <c r="B29" s="1" t="s">
        <v>43</v>
      </c>
      <c r="D29" s="1">
        <v>107</v>
      </c>
      <c r="E29" s="1">
        <v>81</v>
      </c>
      <c r="F29" s="1">
        <v>40</v>
      </c>
      <c r="G29" s="1">
        <v>17</v>
      </c>
      <c r="H29" s="1">
        <v>4</v>
      </c>
      <c r="I29" s="1">
        <v>0</v>
      </c>
      <c r="J29" s="1">
        <v>0</v>
      </c>
      <c r="K29" s="1">
        <v>0</v>
      </c>
      <c r="L29" s="1">
        <v>0</v>
      </c>
      <c r="M29" s="3">
        <f t="shared" si="3"/>
        <v>0</v>
      </c>
      <c r="N29" s="3">
        <f t="shared" si="4"/>
        <v>249</v>
      </c>
    </row>
    <row r="30" spans="1:14" s="2" customFormat="1" ht="12.75">
      <c r="A30" s="2" t="s">
        <v>46</v>
      </c>
      <c r="D30" s="2">
        <f aca="true" t="shared" si="5" ref="D30:N30">SUM(D23:D29)</f>
        <v>442</v>
      </c>
      <c r="E30" s="2">
        <f t="shared" si="5"/>
        <v>271</v>
      </c>
      <c r="F30" s="2">
        <f t="shared" si="5"/>
        <v>133</v>
      </c>
      <c r="G30" s="2">
        <f t="shared" si="5"/>
        <v>65</v>
      </c>
      <c r="H30" s="2">
        <f t="shared" si="5"/>
        <v>45</v>
      </c>
      <c r="I30" s="2">
        <f t="shared" si="5"/>
        <v>78</v>
      </c>
      <c r="J30" s="2">
        <f t="shared" si="5"/>
        <v>84</v>
      </c>
      <c r="K30" s="2">
        <f t="shared" si="5"/>
        <v>51</v>
      </c>
      <c r="L30" s="2">
        <f t="shared" si="5"/>
        <v>26</v>
      </c>
      <c r="M30" s="2">
        <f t="shared" si="5"/>
        <v>239</v>
      </c>
      <c r="N30" s="2">
        <f t="shared" si="5"/>
        <v>1195</v>
      </c>
    </row>
    <row r="32" spans="1:14" s="2" customFormat="1" ht="12.75">
      <c r="A32" s="2" t="s">
        <v>47</v>
      </c>
      <c r="D32" s="2">
        <f aca="true" t="shared" si="6" ref="D32:L32">D17+D21+D30</f>
        <v>568</v>
      </c>
      <c r="E32" s="2">
        <f t="shared" si="6"/>
        <v>364</v>
      </c>
      <c r="F32" s="2">
        <f t="shared" si="6"/>
        <v>159</v>
      </c>
      <c r="G32" s="2">
        <f t="shared" si="6"/>
        <v>116</v>
      </c>
      <c r="H32" s="2">
        <f t="shared" si="6"/>
        <v>73</v>
      </c>
      <c r="I32" s="2">
        <f t="shared" si="6"/>
        <v>226</v>
      </c>
      <c r="J32" s="2">
        <f t="shared" si="6"/>
        <v>264</v>
      </c>
      <c r="K32" s="2">
        <f t="shared" si="6"/>
        <v>104</v>
      </c>
      <c r="L32" s="2">
        <f t="shared" si="6"/>
        <v>78</v>
      </c>
      <c r="M32" s="2">
        <f>+M17+M21+M30</f>
        <v>672</v>
      </c>
      <c r="N32" s="2">
        <f>+N17+N21+N30</f>
        <v>1952</v>
      </c>
    </row>
    <row r="34" spans="1:14" s="2" customFormat="1" ht="12.75">
      <c r="A34" s="2" t="s">
        <v>48</v>
      </c>
      <c r="D34" s="2">
        <f>AVERAGE(D15:D16)</f>
        <v>36.5</v>
      </c>
      <c r="E34" s="2">
        <f aca="true" t="shared" si="7" ref="E34:L34">AVERAGE(E15:E16)</f>
        <v>17</v>
      </c>
      <c r="F34" s="2">
        <f t="shared" si="7"/>
        <v>5</v>
      </c>
      <c r="G34" s="2">
        <f t="shared" si="7"/>
        <v>13.5</v>
      </c>
      <c r="H34" s="2">
        <f t="shared" si="7"/>
        <v>6.5</v>
      </c>
      <c r="I34" s="2">
        <f t="shared" si="7"/>
        <v>35</v>
      </c>
      <c r="J34" s="2">
        <f t="shared" si="7"/>
        <v>42.5</v>
      </c>
      <c r="K34" s="2">
        <f t="shared" si="7"/>
        <v>15.5</v>
      </c>
      <c r="L34" s="2">
        <f t="shared" si="7"/>
        <v>14</v>
      </c>
      <c r="M34" s="2">
        <f>AVERAGE(M15:M16)</f>
        <v>107</v>
      </c>
      <c r="N34" s="2">
        <f>AVERAGE(N15:N16)</f>
        <v>185.5</v>
      </c>
    </row>
    <row r="35" spans="1:14" s="4" customFormat="1" ht="12.75">
      <c r="A35" s="4" t="s">
        <v>49</v>
      </c>
      <c r="D35" s="4">
        <f>D17/D32</f>
        <v>0.12852112676056338</v>
      </c>
      <c r="E35" s="4">
        <f aca="true" t="shared" si="8" ref="E35:N35">E17/E32</f>
        <v>0.09340659340659341</v>
      </c>
      <c r="F35" s="4">
        <f t="shared" si="8"/>
        <v>0.06289308176100629</v>
      </c>
      <c r="G35" s="4">
        <f t="shared" si="8"/>
        <v>0.23275862068965517</v>
      </c>
      <c r="H35" s="4">
        <f t="shared" si="8"/>
        <v>0.1780821917808219</v>
      </c>
      <c r="I35" s="4">
        <f t="shared" si="8"/>
        <v>0.30973451327433627</v>
      </c>
      <c r="J35" s="4">
        <f t="shared" si="8"/>
        <v>0.32196969696969696</v>
      </c>
      <c r="K35" s="4">
        <f t="shared" si="8"/>
        <v>0.2980769230769231</v>
      </c>
      <c r="L35" s="4">
        <f t="shared" si="8"/>
        <v>0.358974358974359</v>
      </c>
      <c r="M35" s="4">
        <f t="shared" si="8"/>
        <v>0.31845238095238093</v>
      </c>
      <c r="N35" s="4">
        <f t="shared" si="8"/>
        <v>0.19006147540983606</v>
      </c>
    </row>
    <row r="36" spans="1:14" s="2" customFormat="1" ht="12.75">
      <c r="A36" s="2" t="s">
        <v>50</v>
      </c>
      <c r="D36" s="2">
        <f>RANK(D49,D49:D51)</f>
        <v>2</v>
      </c>
      <c r="E36" s="2">
        <f aca="true" t="shared" si="9" ref="E36:N36">RANK(E49,E49:E51)</f>
        <v>3</v>
      </c>
      <c r="F36" s="2">
        <f t="shared" si="9"/>
        <v>3</v>
      </c>
      <c r="G36" s="2">
        <f t="shared" si="9"/>
        <v>1</v>
      </c>
      <c r="H36" s="2">
        <f t="shared" si="9"/>
        <v>2</v>
      </c>
      <c r="I36" s="2">
        <f t="shared" si="9"/>
        <v>2</v>
      </c>
      <c r="J36" s="2">
        <f t="shared" si="9"/>
        <v>2</v>
      </c>
      <c r="K36" s="2">
        <f t="shared" si="9"/>
        <v>1</v>
      </c>
      <c r="L36" s="2">
        <f t="shared" si="9"/>
        <v>1</v>
      </c>
      <c r="M36" s="2">
        <f t="shared" si="9"/>
        <v>2</v>
      </c>
      <c r="N36" s="2">
        <f t="shared" si="9"/>
        <v>2</v>
      </c>
    </row>
    <row r="38" spans="1:14" s="2" customFormat="1" ht="12.75">
      <c r="A38" s="2" t="s">
        <v>51</v>
      </c>
      <c r="D38" s="2">
        <f>AVERAGE(D19:D20)</f>
        <v>26.5</v>
      </c>
      <c r="E38" s="2">
        <f aca="true" t="shared" si="10" ref="E38:N38">AVERAGE(E19:E20)</f>
        <v>29.5</v>
      </c>
      <c r="F38" s="2">
        <f t="shared" si="10"/>
        <v>8</v>
      </c>
      <c r="G38" s="2">
        <f t="shared" si="10"/>
        <v>12</v>
      </c>
      <c r="H38" s="2">
        <f t="shared" si="10"/>
        <v>7.5</v>
      </c>
      <c r="I38" s="2">
        <f t="shared" si="10"/>
        <v>39</v>
      </c>
      <c r="J38" s="2">
        <f t="shared" si="10"/>
        <v>47.5</v>
      </c>
      <c r="K38" s="2">
        <f t="shared" si="10"/>
        <v>11</v>
      </c>
      <c r="L38" s="2">
        <f t="shared" si="10"/>
        <v>12</v>
      </c>
      <c r="M38" s="2">
        <f t="shared" si="10"/>
        <v>109.5</v>
      </c>
      <c r="N38" s="2">
        <f t="shared" si="10"/>
        <v>193</v>
      </c>
    </row>
    <row r="39" spans="1:14" s="4" customFormat="1" ht="12.75">
      <c r="A39" s="4" t="s">
        <v>49</v>
      </c>
      <c r="D39" s="4">
        <f>D21/D32</f>
        <v>0.09330985915492958</v>
      </c>
      <c r="E39" s="4">
        <f aca="true" t="shared" si="11" ref="E39:N39">E21/E32</f>
        <v>0.1620879120879121</v>
      </c>
      <c r="F39" s="4">
        <f t="shared" si="11"/>
        <v>0.10062893081761007</v>
      </c>
      <c r="G39" s="4">
        <f t="shared" si="11"/>
        <v>0.20689655172413793</v>
      </c>
      <c r="H39" s="4">
        <f t="shared" si="11"/>
        <v>0.2054794520547945</v>
      </c>
      <c r="I39" s="4">
        <f t="shared" si="11"/>
        <v>0.34513274336283184</v>
      </c>
      <c r="J39" s="4">
        <f t="shared" si="11"/>
        <v>0.35984848484848486</v>
      </c>
      <c r="K39" s="4">
        <f t="shared" si="11"/>
        <v>0.21153846153846154</v>
      </c>
      <c r="L39" s="4">
        <f t="shared" si="11"/>
        <v>0.3076923076923077</v>
      </c>
      <c r="M39" s="4">
        <f t="shared" si="11"/>
        <v>0.32589285714285715</v>
      </c>
      <c r="N39" s="4">
        <f t="shared" si="11"/>
        <v>0.19774590163934427</v>
      </c>
    </row>
    <row r="40" spans="1:14" s="2" customFormat="1" ht="12.75">
      <c r="A40" s="2" t="s">
        <v>50</v>
      </c>
      <c r="D40" s="2">
        <f>RANK(D50,D49:D51)</f>
        <v>3</v>
      </c>
      <c r="E40" s="2">
        <f aca="true" t="shared" si="12" ref="E40:N40">RANK(E50,E49:E51)</f>
        <v>2</v>
      </c>
      <c r="F40" s="2">
        <f t="shared" si="12"/>
        <v>2</v>
      </c>
      <c r="G40" s="2">
        <f t="shared" si="12"/>
        <v>2</v>
      </c>
      <c r="H40" s="2">
        <f t="shared" si="12"/>
        <v>1</v>
      </c>
      <c r="I40" s="2">
        <f t="shared" si="12"/>
        <v>1</v>
      </c>
      <c r="J40" s="2">
        <f t="shared" si="12"/>
        <v>1</v>
      </c>
      <c r="K40" s="2">
        <f t="shared" si="12"/>
        <v>2</v>
      </c>
      <c r="L40" s="2">
        <f t="shared" si="12"/>
        <v>2</v>
      </c>
      <c r="M40" s="2">
        <f t="shared" si="12"/>
        <v>1</v>
      </c>
      <c r="N40" s="2">
        <f t="shared" si="12"/>
        <v>1</v>
      </c>
    </row>
    <row r="42" spans="1:14" s="2" customFormat="1" ht="12.75">
      <c r="A42" s="2" t="s">
        <v>52</v>
      </c>
      <c r="D42" s="2">
        <f>AVERAGE(D23:D29)</f>
        <v>63.142857142857146</v>
      </c>
      <c r="E42" s="2">
        <f aca="true" t="shared" si="13" ref="E42:M42">AVERAGE(E23:E29)</f>
        <v>38.714285714285715</v>
      </c>
      <c r="F42" s="2">
        <f t="shared" si="13"/>
        <v>19</v>
      </c>
      <c r="G42" s="2">
        <f t="shared" si="13"/>
        <v>9.285714285714286</v>
      </c>
      <c r="H42" s="2">
        <f t="shared" si="13"/>
        <v>6.428571428571429</v>
      </c>
      <c r="I42" s="2">
        <f t="shared" si="13"/>
        <v>11.142857142857142</v>
      </c>
      <c r="J42" s="2">
        <f t="shared" si="13"/>
        <v>12</v>
      </c>
      <c r="K42" s="2">
        <f t="shared" si="13"/>
        <v>7.285714285714286</v>
      </c>
      <c r="L42" s="2">
        <f t="shared" si="13"/>
        <v>3.7142857142857144</v>
      </c>
      <c r="M42" s="2">
        <f t="shared" si="13"/>
        <v>34.142857142857146</v>
      </c>
      <c r="N42" s="2">
        <f>AVERAGE(N23:N29)</f>
        <v>170.71428571428572</v>
      </c>
    </row>
    <row r="43" spans="1:14" s="4" customFormat="1" ht="12.75">
      <c r="A43" s="4" t="s">
        <v>49</v>
      </c>
      <c r="D43" s="4">
        <f>D30/D32</f>
        <v>0.778169014084507</v>
      </c>
      <c r="E43" s="4">
        <f aca="true" t="shared" si="14" ref="E43:N43">E30/E32</f>
        <v>0.7445054945054945</v>
      </c>
      <c r="F43" s="4">
        <f t="shared" si="14"/>
        <v>0.8364779874213837</v>
      </c>
      <c r="G43" s="4">
        <f t="shared" si="14"/>
        <v>0.5603448275862069</v>
      </c>
      <c r="H43" s="4">
        <f t="shared" si="14"/>
        <v>0.6164383561643836</v>
      </c>
      <c r="I43" s="4">
        <f t="shared" si="14"/>
        <v>0.34513274336283184</v>
      </c>
      <c r="J43" s="4">
        <f t="shared" si="14"/>
        <v>0.3181818181818182</v>
      </c>
      <c r="K43" s="4">
        <f t="shared" si="14"/>
        <v>0.49038461538461536</v>
      </c>
      <c r="L43" s="4">
        <f t="shared" si="14"/>
        <v>0.3333333333333333</v>
      </c>
      <c r="M43" s="4">
        <f t="shared" si="14"/>
        <v>0.3556547619047619</v>
      </c>
      <c r="N43" s="4">
        <f t="shared" si="14"/>
        <v>0.6121926229508197</v>
      </c>
    </row>
    <row r="44" spans="1:14" s="2" customFormat="1" ht="12.75">
      <c r="A44" s="2" t="s">
        <v>50</v>
      </c>
      <c r="D44" s="2">
        <f>RANK(D51,D49:D51)</f>
        <v>1</v>
      </c>
      <c r="E44" s="2">
        <f aca="true" t="shared" si="15" ref="E44:N44">RANK(E51,E49:E51)</f>
        <v>1</v>
      </c>
      <c r="F44" s="2">
        <f t="shared" si="15"/>
        <v>1</v>
      </c>
      <c r="G44" s="2">
        <f t="shared" si="15"/>
        <v>3</v>
      </c>
      <c r="H44" s="2">
        <f t="shared" si="15"/>
        <v>3</v>
      </c>
      <c r="I44" s="2">
        <f t="shared" si="15"/>
        <v>3</v>
      </c>
      <c r="J44" s="2">
        <f t="shared" si="15"/>
        <v>3</v>
      </c>
      <c r="K44" s="2">
        <f t="shared" si="15"/>
        <v>3</v>
      </c>
      <c r="L44" s="2">
        <f t="shared" si="15"/>
        <v>3</v>
      </c>
      <c r="M44" s="2">
        <f t="shared" si="15"/>
        <v>3</v>
      </c>
      <c r="N44" s="2">
        <f t="shared" si="15"/>
        <v>3</v>
      </c>
    </row>
    <row r="46" spans="1:14" s="2" customFormat="1" ht="12" customHeight="1">
      <c r="A46" s="2" t="s">
        <v>53</v>
      </c>
      <c r="D46" s="2">
        <f>(D30+D21+D17)/8</f>
        <v>71</v>
      </c>
      <c r="E46" s="2">
        <f>(E30+E21+E17)/8</f>
        <v>45.5</v>
      </c>
      <c r="F46" s="2">
        <f>(F30+F21+F17)/8</f>
        <v>19.875</v>
      </c>
      <c r="G46" s="2">
        <f>(G30+G21+G17)/8</f>
        <v>14.5</v>
      </c>
      <c r="H46" s="2">
        <f>(H30+H21+H17)/5</f>
        <v>14.6</v>
      </c>
      <c r="I46" s="2">
        <f>(I30+I21+I17)/3</f>
        <v>75.33333333333333</v>
      </c>
      <c r="J46" s="2">
        <f>(J30+J21+J17)/3</f>
        <v>88</v>
      </c>
      <c r="K46" s="2">
        <f>(K30+K21+K17)/3</f>
        <v>34.666666666666664</v>
      </c>
      <c r="L46" s="2">
        <f>(L30+L21+L17)/3</f>
        <v>26</v>
      </c>
      <c r="M46" s="2">
        <f>(M30+M21+M17)/3</f>
        <v>224</v>
      </c>
      <c r="N46" s="2">
        <f>(N30+N21+N17)/11</f>
        <v>177.45454545454547</v>
      </c>
    </row>
    <row r="49" spans="4:14" ht="12.75" hidden="1">
      <c r="D49" s="1">
        <f>D34</f>
        <v>36.5</v>
      </c>
      <c r="E49" s="1">
        <f aca="true" t="shared" si="16" ref="E49:N49">E34</f>
        <v>17</v>
      </c>
      <c r="F49" s="1">
        <f t="shared" si="16"/>
        <v>5</v>
      </c>
      <c r="G49" s="1">
        <f t="shared" si="16"/>
        <v>13.5</v>
      </c>
      <c r="H49" s="1">
        <f t="shared" si="16"/>
        <v>6.5</v>
      </c>
      <c r="I49" s="1">
        <f t="shared" si="16"/>
        <v>35</v>
      </c>
      <c r="J49" s="1">
        <f t="shared" si="16"/>
        <v>42.5</v>
      </c>
      <c r="K49" s="1">
        <f t="shared" si="16"/>
        <v>15.5</v>
      </c>
      <c r="L49" s="1">
        <f t="shared" si="16"/>
        <v>14</v>
      </c>
      <c r="M49" s="1">
        <f t="shared" si="16"/>
        <v>107</v>
      </c>
      <c r="N49" s="1">
        <f t="shared" si="16"/>
        <v>185.5</v>
      </c>
    </row>
    <row r="50" spans="4:14" ht="12.75" hidden="1">
      <c r="D50" s="1">
        <f>D38</f>
        <v>26.5</v>
      </c>
      <c r="E50" s="1">
        <f aca="true" t="shared" si="17" ref="E50:N50">E38</f>
        <v>29.5</v>
      </c>
      <c r="F50" s="1">
        <f t="shared" si="17"/>
        <v>8</v>
      </c>
      <c r="G50" s="1">
        <f t="shared" si="17"/>
        <v>12</v>
      </c>
      <c r="H50" s="1">
        <f t="shared" si="17"/>
        <v>7.5</v>
      </c>
      <c r="I50" s="1">
        <f t="shared" si="17"/>
        <v>39</v>
      </c>
      <c r="J50" s="1">
        <f t="shared" si="17"/>
        <v>47.5</v>
      </c>
      <c r="K50" s="1">
        <f t="shared" si="17"/>
        <v>11</v>
      </c>
      <c r="L50" s="1">
        <f t="shared" si="17"/>
        <v>12</v>
      </c>
      <c r="M50" s="1">
        <f t="shared" si="17"/>
        <v>109.5</v>
      </c>
      <c r="N50" s="1">
        <f t="shared" si="17"/>
        <v>193</v>
      </c>
    </row>
    <row r="51" spans="4:14" ht="12.75" hidden="1">
      <c r="D51" s="1">
        <f>D42</f>
        <v>63.142857142857146</v>
      </c>
      <c r="E51" s="1">
        <f aca="true" t="shared" si="18" ref="E51:N51">E42</f>
        <v>38.714285714285715</v>
      </c>
      <c r="F51" s="1">
        <f t="shared" si="18"/>
        <v>19</v>
      </c>
      <c r="G51" s="1">
        <f t="shared" si="18"/>
        <v>9.285714285714286</v>
      </c>
      <c r="H51" s="1">
        <f t="shared" si="18"/>
        <v>6.428571428571429</v>
      </c>
      <c r="I51" s="1">
        <f t="shared" si="18"/>
        <v>11.142857142857142</v>
      </c>
      <c r="J51" s="1">
        <f t="shared" si="18"/>
        <v>12</v>
      </c>
      <c r="K51" s="1">
        <f t="shared" si="18"/>
        <v>7.285714285714286</v>
      </c>
      <c r="L51" s="1">
        <f t="shared" si="18"/>
        <v>3.7142857142857144</v>
      </c>
      <c r="M51" s="1">
        <f t="shared" si="18"/>
        <v>34.142857142857146</v>
      </c>
      <c r="N51" s="1">
        <f t="shared" si="18"/>
        <v>170.71428571428572</v>
      </c>
    </row>
  </sheetData>
  <sheetProtection/>
  <printOptions/>
  <pageMargins left="0" right="0" top="0.25" bottom="0.25" header="0.5" footer="0.5"/>
  <pageSetup horizontalDpi="600" verticalDpi="600" orientation="landscape" r:id="rId1"/>
  <headerFooter alignWithMargins="0"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I46" sqref="I46"/>
    </sheetView>
  </sheetViews>
  <sheetFormatPr defaultColWidth="9.140625" defaultRowHeight="12.75"/>
  <cols>
    <col min="1" max="1" width="21.28125" style="1" customWidth="1"/>
    <col min="2" max="2" width="9.140625" style="1" customWidth="1"/>
    <col min="3" max="3" width="3.00390625" style="1" customWidth="1"/>
    <col min="4" max="4" width="9.57421875" style="1" customWidth="1"/>
    <col min="5" max="5" width="8.8515625" style="1" customWidth="1"/>
    <col min="6" max="6" width="8.7109375" style="1" customWidth="1"/>
    <col min="7" max="7" width="10.00390625" style="1" customWidth="1"/>
    <col min="8" max="8" width="10.57421875" style="1" customWidth="1"/>
    <col min="9" max="9" width="8.140625" style="1" customWidth="1"/>
    <col min="10" max="10" width="9.57421875" style="1" customWidth="1"/>
    <col min="11" max="11" width="10.00390625" style="1" customWidth="1"/>
    <col min="12" max="12" width="9.140625" style="1" customWidth="1"/>
    <col min="13" max="13" width="8.140625" style="1" customWidth="1"/>
    <col min="14" max="14" width="10.00390625" style="1" customWidth="1"/>
    <col min="15" max="16384" width="9.140625" style="1" customWidth="1"/>
  </cols>
  <sheetData>
    <row r="1" ht="12.75">
      <c r="F1" s="2" t="s">
        <v>55</v>
      </c>
    </row>
    <row r="2" ht="12.75">
      <c r="F2" s="2" t="s">
        <v>54</v>
      </c>
    </row>
    <row r="3" ht="12.75">
      <c r="F3" s="6" t="s">
        <v>63</v>
      </c>
    </row>
    <row r="5" spans="1:14" ht="12.7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ht="12.7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ht="12.7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ht="12.7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ht="12.7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ht="12.75">
      <c r="A11" s="9" t="s">
        <v>74</v>
      </c>
    </row>
    <row r="12" spans="1:14" ht="12.75">
      <c r="A12" s="1" t="s">
        <v>28</v>
      </c>
      <c r="D12" s="1">
        <v>20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f>+I12+J12+K12+L12</f>
        <v>0</v>
      </c>
      <c r="N12" s="3">
        <f>SUM(D12:L12)</f>
        <v>23</v>
      </c>
    </row>
    <row r="13" spans="1:14" s="2" customFormat="1" ht="12.75">
      <c r="A13" s="2" t="s">
        <v>29</v>
      </c>
      <c r="D13" s="2">
        <f aca="true" t="shared" si="0" ref="D13:N13">D12</f>
        <v>20</v>
      </c>
      <c r="E13" s="2">
        <f t="shared" si="0"/>
        <v>3</v>
      </c>
      <c r="F13" s="2">
        <f t="shared" si="0"/>
        <v>0</v>
      </c>
      <c r="G13" s="2">
        <f t="shared" si="0"/>
        <v>0</v>
      </c>
      <c r="H13" s="2">
        <v>0</v>
      </c>
      <c r="I13" s="2">
        <f t="shared" si="0"/>
        <v>0</v>
      </c>
      <c r="J13" s="2">
        <f t="shared" si="0"/>
        <v>0</v>
      </c>
      <c r="K13" s="2">
        <f t="shared" si="0"/>
        <v>0</v>
      </c>
      <c r="L13" s="2">
        <f t="shared" si="0"/>
        <v>0</v>
      </c>
      <c r="M13" s="2">
        <f t="shared" si="0"/>
        <v>0</v>
      </c>
      <c r="N13" s="2">
        <f t="shared" si="0"/>
        <v>23</v>
      </c>
    </row>
    <row r="14" s="2" customFormat="1" ht="12.75"/>
    <row r="15" spans="1:14" ht="12.75">
      <c r="A15" s="1" t="s">
        <v>56</v>
      </c>
      <c r="B15" s="1" t="s">
        <v>32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36</v>
      </c>
      <c r="L15" s="1">
        <v>11</v>
      </c>
      <c r="M15" s="3">
        <v>205</v>
      </c>
      <c r="N15" s="3">
        <f>SUM(D15:L15)</f>
        <v>47</v>
      </c>
    </row>
    <row r="16" spans="1:14" ht="12.75">
      <c r="A16" s="1" t="s">
        <v>31</v>
      </c>
      <c r="B16" s="1" t="s">
        <v>33</v>
      </c>
      <c r="D16" s="1">
        <v>110</v>
      </c>
      <c r="E16" s="1">
        <v>81</v>
      </c>
      <c r="F16" s="1">
        <v>15</v>
      </c>
      <c r="G16" s="1">
        <v>53</v>
      </c>
      <c r="H16" s="1">
        <v>33</v>
      </c>
      <c r="I16" s="1">
        <v>66</v>
      </c>
      <c r="J16" s="1">
        <v>92</v>
      </c>
      <c r="K16" s="1">
        <v>0</v>
      </c>
      <c r="L16" s="1">
        <v>0</v>
      </c>
      <c r="M16" s="3">
        <v>0</v>
      </c>
      <c r="N16" s="3">
        <f>SUM(D16:L16)</f>
        <v>450</v>
      </c>
    </row>
    <row r="17" spans="1:14" s="2" customFormat="1" ht="12.75">
      <c r="A17" s="2" t="s">
        <v>34</v>
      </c>
      <c r="D17" s="2">
        <f>+D15+D16</f>
        <v>110</v>
      </c>
      <c r="E17" s="2">
        <f aca="true" t="shared" si="1" ref="E17:N17">+E15+E16</f>
        <v>81</v>
      </c>
      <c r="F17" s="2">
        <f t="shared" si="1"/>
        <v>15</v>
      </c>
      <c r="G17" s="2">
        <f t="shared" si="1"/>
        <v>53</v>
      </c>
      <c r="H17" s="2">
        <f t="shared" si="1"/>
        <v>33</v>
      </c>
      <c r="I17" s="2">
        <f t="shared" si="1"/>
        <v>66</v>
      </c>
      <c r="J17" s="2">
        <f t="shared" si="1"/>
        <v>92</v>
      </c>
      <c r="K17" s="2">
        <f t="shared" si="1"/>
        <v>36</v>
      </c>
      <c r="L17" s="2">
        <f t="shared" si="1"/>
        <v>11</v>
      </c>
      <c r="M17" s="2">
        <f t="shared" si="1"/>
        <v>205</v>
      </c>
      <c r="N17" s="2">
        <f t="shared" si="1"/>
        <v>497</v>
      </c>
    </row>
    <row r="19" spans="1:14" ht="12.75">
      <c r="A19" s="1" t="s">
        <v>62</v>
      </c>
      <c r="B19" s="1" t="s">
        <v>36</v>
      </c>
      <c r="D19" s="1">
        <v>94</v>
      </c>
      <c r="E19" s="1">
        <v>77</v>
      </c>
      <c r="F19" s="1">
        <v>34</v>
      </c>
      <c r="G19" s="1">
        <v>36</v>
      </c>
      <c r="H19" s="1">
        <v>11</v>
      </c>
      <c r="I19" s="1">
        <v>0</v>
      </c>
      <c r="J19" s="1">
        <v>5</v>
      </c>
      <c r="K19" s="1">
        <v>0</v>
      </c>
      <c r="L19" s="1">
        <v>3</v>
      </c>
      <c r="M19" s="3">
        <f>+I19+J19+K19+L19</f>
        <v>8</v>
      </c>
      <c r="N19" s="3">
        <f>SUM(D19:L19)</f>
        <v>260</v>
      </c>
    </row>
    <row r="20" spans="1:14" ht="12.75">
      <c r="A20" s="1" t="s">
        <v>35</v>
      </c>
      <c r="B20" s="1" t="s">
        <v>37</v>
      </c>
      <c r="D20" s="1">
        <v>53</v>
      </c>
      <c r="E20" s="1">
        <v>52</v>
      </c>
      <c r="F20" s="1">
        <v>11</v>
      </c>
      <c r="G20" s="1">
        <v>17</v>
      </c>
      <c r="H20" s="1">
        <v>25</v>
      </c>
      <c r="I20" s="1">
        <v>0</v>
      </c>
      <c r="J20" s="1">
        <v>0</v>
      </c>
      <c r="K20" s="1">
        <v>0</v>
      </c>
      <c r="L20" s="1">
        <v>0</v>
      </c>
      <c r="M20" s="3">
        <f>+I20+J20+K20+L20</f>
        <v>0</v>
      </c>
      <c r="N20" s="3">
        <f>SUM(D20:L20)</f>
        <v>158</v>
      </c>
    </row>
    <row r="21" spans="1:14" s="2" customFormat="1" ht="12.75">
      <c r="A21" s="2" t="s">
        <v>38</v>
      </c>
      <c r="D21" s="2">
        <f>+D19+D20</f>
        <v>147</v>
      </c>
      <c r="E21" s="2">
        <f aca="true" t="shared" si="2" ref="E21:N21">+E19+E20</f>
        <v>129</v>
      </c>
      <c r="F21" s="2">
        <f t="shared" si="2"/>
        <v>45</v>
      </c>
      <c r="G21" s="2">
        <f t="shared" si="2"/>
        <v>53</v>
      </c>
      <c r="H21" s="2">
        <f t="shared" si="2"/>
        <v>36</v>
      </c>
      <c r="I21" s="2">
        <f t="shared" si="2"/>
        <v>0</v>
      </c>
      <c r="J21" s="2">
        <f t="shared" si="2"/>
        <v>5</v>
      </c>
      <c r="K21" s="2">
        <f t="shared" si="2"/>
        <v>0</v>
      </c>
      <c r="L21" s="2">
        <f t="shared" si="2"/>
        <v>3</v>
      </c>
      <c r="M21" s="2">
        <f t="shared" si="2"/>
        <v>8</v>
      </c>
      <c r="N21" s="2">
        <f t="shared" si="2"/>
        <v>418</v>
      </c>
    </row>
    <row r="22" s="2" customFormat="1" ht="12.75"/>
    <row r="23" spans="1:14" ht="12.75">
      <c r="A23" s="1" t="s">
        <v>44</v>
      </c>
      <c r="B23" s="1" t="s">
        <v>60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68</v>
      </c>
      <c r="J23" s="1">
        <v>105</v>
      </c>
      <c r="K23" s="1">
        <v>33</v>
      </c>
      <c r="L23" s="1">
        <v>29</v>
      </c>
      <c r="M23" s="3">
        <f aca="true" t="shared" si="3" ref="M23:M29">+I23+J23+K23+L23</f>
        <v>235</v>
      </c>
      <c r="N23" s="3">
        <f aca="true" t="shared" si="4" ref="N23:N29">SUM(D23:L23)</f>
        <v>235</v>
      </c>
    </row>
    <row r="24" spans="1:14" ht="12.75">
      <c r="A24" s="1" t="s">
        <v>57</v>
      </c>
      <c r="B24" s="1" t="s">
        <v>61</v>
      </c>
      <c r="D24" s="1">
        <v>67</v>
      </c>
      <c r="E24" s="1">
        <v>53</v>
      </c>
      <c r="F24" s="1">
        <v>18</v>
      </c>
      <c r="G24" s="1">
        <v>8</v>
      </c>
      <c r="H24" s="1">
        <v>19</v>
      </c>
      <c r="I24" s="1">
        <v>0</v>
      </c>
      <c r="J24" s="1">
        <v>0</v>
      </c>
      <c r="K24" s="1">
        <v>0</v>
      </c>
      <c r="L24" s="1">
        <v>0</v>
      </c>
      <c r="M24" s="3">
        <f t="shared" si="3"/>
        <v>0</v>
      </c>
      <c r="N24" s="3">
        <f t="shared" si="4"/>
        <v>165</v>
      </c>
    </row>
    <row r="25" spans="1:14" ht="12.75">
      <c r="A25" s="1" t="s">
        <v>65</v>
      </c>
      <c r="B25" s="1" t="s">
        <v>39</v>
      </c>
      <c r="D25" s="1">
        <v>62</v>
      </c>
      <c r="E25" s="1">
        <v>52</v>
      </c>
      <c r="F25" s="1">
        <v>13</v>
      </c>
      <c r="G25" s="1">
        <v>18</v>
      </c>
      <c r="H25" s="1">
        <v>12</v>
      </c>
      <c r="I25" s="1">
        <v>0</v>
      </c>
      <c r="J25" s="1">
        <v>0</v>
      </c>
      <c r="K25" s="1">
        <v>0</v>
      </c>
      <c r="L25" s="1">
        <v>0</v>
      </c>
      <c r="M25" s="3">
        <f t="shared" si="3"/>
        <v>0</v>
      </c>
      <c r="N25" s="3">
        <f t="shared" si="4"/>
        <v>157</v>
      </c>
    </row>
    <row r="26" spans="1:14" ht="12.75">
      <c r="A26" s="1" t="s">
        <v>67</v>
      </c>
      <c r="B26" s="1" t="s">
        <v>40</v>
      </c>
      <c r="D26" s="1">
        <v>103</v>
      </c>
      <c r="E26" s="1">
        <v>70</v>
      </c>
      <c r="F26" s="1">
        <v>11</v>
      </c>
      <c r="G26" s="1">
        <v>13</v>
      </c>
      <c r="H26" s="1">
        <v>20</v>
      </c>
      <c r="I26" s="1">
        <v>0</v>
      </c>
      <c r="J26" s="1">
        <v>0</v>
      </c>
      <c r="K26" s="1">
        <v>0</v>
      </c>
      <c r="L26" s="1">
        <v>0</v>
      </c>
      <c r="M26" s="3">
        <f t="shared" si="3"/>
        <v>0</v>
      </c>
      <c r="N26" s="3">
        <f t="shared" si="4"/>
        <v>217</v>
      </c>
    </row>
    <row r="27" spans="1:14" ht="12.75">
      <c r="A27" s="1" t="s">
        <v>58</v>
      </c>
      <c r="B27" s="1" t="s">
        <v>41</v>
      </c>
      <c r="D27" s="1">
        <v>1</v>
      </c>
      <c r="E27" s="1">
        <v>4</v>
      </c>
      <c r="F27" s="1">
        <v>0</v>
      </c>
      <c r="G27" s="1">
        <v>2</v>
      </c>
      <c r="H27" s="1">
        <v>5</v>
      </c>
      <c r="I27" s="1">
        <v>60</v>
      </c>
      <c r="J27" s="1">
        <v>119</v>
      </c>
      <c r="K27" s="1">
        <v>28</v>
      </c>
      <c r="L27" s="1">
        <v>21</v>
      </c>
      <c r="M27" s="3">
        <f t="shared" si="3"/>
        <v>228</v>
      </c>
      <c r="N27" s="3">
        <f t="shared" si="4"/>
        <v>240</v>
      </c>
    </row>
    <row r="28" spans="1:14" ht="12.75">
      <c r="A28" s="1" t="s">
        <v>45</v>
      </c>
      <c r="B28" s="1" t="s">
        <v>42</v>
      </c>
      <c r="D28" s="1">
        <v>88</v>
      </c>
      <c r="E28" s="1">
        <v>43</v>
      </c>
      <c r="F28" s="1">
        <v>15</v>
      </c>
      <c r="G28" s="1">
        <v>7</v>
      </c>
      <c r="H28" s="1">
        <v>5</v>
      </c>
      <c r="I28" s="1">
        <v>0</v>
      </c>
      <c r="J28" s="1">
        <v>0</v>
      </c>
      <c r="K28" s="1">
        <v>0</v>
      </c>
      <c r="L28" s="1">
        <v>0</v>
      </c>
      <c r="M28" s="3">
        <f t="shared" si="3"/>
        <v>0</v>
      </c>
      <c r="N28" s="3">
        <f t="shared" si="4"/>
        <v>158</v>
      </c>
    </row>
    <row r="29" spans="1:14" ht="12.75">
      <c r="A29" s="1" t="s">
        <v>30</v>
      </c>
      <c r="B29" s="1" t="s">
        <v>43</v>
      </c>
      <c r="D29" s="1">
        <v>77</v>
      </c>
      <c r="E29" s="1">
        <v>37</v>
      </c>
      <c r="F29" s="1">
        <v>7</v>
      </c>
      <c r="G29" s="1">
        <v>11</v>
      </c>
      <c r="H29" s="1">
        <v>17</v>
      </c>
      <c r="I29" s="1">
        <v>0</v>
      </c>
      <c r="J29" s="1">
        <v>0</v>
      </c>
      <c r="K29" s="1">
        <v>0</v>
      </c>
      <c r="L29" s="1">
        <v>0</v>
      </c>
      <c r="M29" s="3">
        <f t="shared" si="3"/>
        <v>0</v>
      </c>
      <c r="N29" s="3">
        <f t="shared" si="4"/>
        <v>149</v>
      </c>
    </row>
    <row r="30" spans="1:14" s="2" customFormat="1" ht="12.75">
      <c r="A30" s="2" t="s">
        <v>46</v>
      </c>
      <c r="D30" s="2">
        <f>SUM(D23:D29)</f>
        <v>398</v>
      </c>
      <c r="E30" s="2">
        <v>259</v>
      </c>
      <c r="F30" s="2">
        <v>87</v>
      </c>
      <c r="G30" s="2">
        <f aca="true" t="shared" si="5" ref="G30:N30">SUM(G23:G29)</f>
        <v>59</v>
      </c>
      <c r="H30" s="2">
        <f t="shared" si="5"/>
        <v>78</v>
      </c>
      <c r="I30" s="2">
        <f t="shared" si="5"/>
        <v>128</v>
      </c>
      <c r="J30" s="2">
        <f t="shared" si="5"/>
        <v>224</v>
      </c>
      <c r="K30" s="2">
        <v>61</v>
      </c>
      <c r="L30" s="2">
        <f t="shared" si="5"/>
        <v>50</v>
      </c>
      <c r="M30" s="2">
        <f t="shared" si="5"/>
        <v>463</v>
      </c>
      <c r="N30" s="2">
        <f t="shared" si="5"/>
        <v>1321</v>
      </c>
    </row>
    <row r="32" spans="1:14" s="2" customFormat="1" ht="12.75">
      <c r="A32" s="2" t="s">
        <v>47</v>
      </c>
      <c r="D32" s="2">
        <f aca="true" t="shared" si="6" ref="D32:L32">D17+D21+D30</f>
        <v>655</v>
      </c>
      <c r="E32" s="2">
        <f t="shared" si="6"/>
        <v>469</v>
      </c>
      <c r="F32" s="2">
        <f t="shared" si="6"/>
        <v>147</v>
      </c>
      <c r="G32" s="2">
        <f t="shared" si="6"/>
        <v>165</v>
      </c>
      <c r="H32" s="2">
        <f t="shared" si="6"/>
        <v>147</v>
      </c>
      <c r="I32" s="2">
        <f t="shared" si="6"/>
        <v>194</v>
      </c>
      <c r="J32" s="2">
        <f t="shared" si="6"/>
        <v>321</v>
      </c>
      <c r="K32" s="2">
        <f t="shared" si="6"/>
        <v>97</v>
      </c>
      <c r="L32" s="2">
        <f t="shared" si="6"/>
        <v>64</v>
      </c>
      <c r="M32" s="2">
        <f>+M17+M21+M30</f>
        <v>676</v>
      </c>
      <c r="N32" s="2">
        <f>+N17+N21+N30</f>
        <v>2236</v>
      </c>
    </row>
    <row r="34" spans="1:14" s="2" customFormat="1" ht="12.75">
      <c r="A34" s="2" t="s">
        <v>48</v>
      </c>
      <c r="D34" s="2">
        <f>AVERAGE(D15:D16)</f>
        <v>55</v>
      </c>
      <c r="E34" s="2">
        <f aca="true" t="shared" si="7" ref="E34:L34">AVERAGE(E15:E16)</f>
        <v>40.5</v>
      </c>
      <c r="F34" s="2">
        <f t="shared" si="7"/>
        <v>7.5</v>
      </c>
      <c r="G34" s="2">
        <f t="shared" si="7"/>
        <v>26.5</v>
      </c>
      <c r="H34" s="2">
        <f t="shared" si="7"/>
        <v>16.5</v>
      </c>
      <c r="I34" s="2">
        <f t="shared" si="7"/>
        <v>33</v>
      </c>
      <c r="J34" s="2">
        <f t="shared" si="7"/>
        <v>46</v>
      </c>
      <c r="K34" s="2">
        <f t="shared" si="7"/>
        <v>18</v>
      </c>
      <c r="L34" s="2">
        <f t="shared" si="7"/>
        <v>5.5</v>
      </c>
      <c r="M34" s="2">
        <f>AVERAGE(M15:M16)</f>
        <v>102.5</v>
      </c>
      <c r="N34" s="2">
        <f>AVERAGE(N15:N16)</f>
        <v>248.5</v>
      </c>
    </row>
    <row r="35" spans="1:14" s="4" customFormat="1" ht="12.75">
      <c r="A35" s="4" t="s">
        <v>49</v>
      </c>
      <c r="D35" s="4">
        <f>D17/D32</f>
        <v>0.16793893129770993</v>
      </c>
      <c r="E35" s="4">
        <f aca="true" t="shared" si="8" ref="E35:N35">E17/E32</f>
        <v>0.17270788912579957</v>
      </c>
      <c r="F35" s="4">
        <f t="shared" si="8"/>
        <v>0.10204081632653061</v>
      </c>
      <c r="G35" s="4">
        <f t="shared" si="8"/>
        <v>0.3212121212121212</v>
      </c>
      <c r="H35" s="4">
        <f t="shared" si="8"/>
        <v>0.22448979591836735</v>
      </c>
      <c r="I35" s="4">
        <f t="shared" si="8"/>
        <v>0.3402061855670103</v>
      </c>
      <c r="J35" s="4">
        <f t="shared" si="8"/>
        <v>0.2866043613707165</v>
      </c>
      <c r="K35" s="4">
        <f t="shared" si="8"/>
        <v>0.3711340206185567</v>
      </c>
      <c r="L35" s="4">
        <f t="shared" si="8"/>
        <v>0.171875</v>
      </c>
      <c r="M35" s="4">
        <f t="shared" si="8"/>
        <v>0.3032544378698225</v>
      </c>
      <c r="N35" s="4">
        <f t="shared" si="8"/>
        <v>0.22227191413237926</v>
      </c>
    </row>
    <row r="36" spans="1:14" s="2" customFormat="1" ht="12.75">
      <c r="A36" s="2" t="s">
        <v>50</v>
      </c>
      <c r="D36" s="2">
        <f>RANK(D49,D49:D51)</f>
        <v>3</v>
      </c>
      <c r="E36" s="2">
        <f aca="true" t="shared" si="9" ref="E36:N36">RANK(E49,E49:E51)</f>
        <v>2</v>
      </c>
      <c r="F36" s="2">
        <f t="shared" si="9"/>
        <v>3</v>
      </c>
      <c r="G36" s="2">
        <f t="shared" si="9"/>
        <v>1</v>
      </c>
      <c r="H36" s="2">
        <f t="shared" si="9"/>
        <v>2</v>
      </c>
      <c r="I36" s="2">
        <f t="shared" si="9"/>
        <v>1</v>
      </c>
      <c r="J36" s="2">
        <f t="shared" si="9"/>
        <v>1</v>
      </c>
      <c r="K36" s="2">
        <f t="shared" si="9"/>
        <v>1</v>
      </c>
      <c r="L36" s="2">
        <f t="shared" si="9"/>
        <v>2</v>
      </c>
      <c r="M36" s="2">
        <f t="shared" si="9"/>
        <v>1</v>
      </c>
      <c r="N36" s="2">
        <f t="shared" si="9"/>
        <v>1</v>
      </c>
    </row>
    <row r="38" spans="1:14" s="2" customFormat="1" ht="12.75">
      <c r="A38" s="2" t="s">
        <v>51</v>
      </c>
      <c r="D38" s="2">
        <f>AVERAGE(D19:D20)</f>
        <v>73.5</v>
      </c>
      <c r="E38" s="2">
        <f aca="true" t="shared" si="10" ref="E38:N38">AVERAGE(E19:E20)</f>
        <v>64.5</v>
      </c>
      <c r="F38" s="2">
        <f t="shared" si="10"/>
        <v>22.5</v>
      </c>
      <c r="G38" s="2">
        <f t="shared" si="10"/>
        <v>26.5</v>
      </c>
      <c r="H38" s="2">
        <f t="shared" si="10"/>
        <v>18</v>
      </c>
      <c r="I38" s="2">
        <f t="shared" si="10"/>
        <v>0</v>
      </c>
      <c r="J38" s="2">
        <f t="shared" si="10"/>
        <v>2.5</v>
      </c>
      <c r="K38" s="2">
        <f t="shared" si="10"/>
        <v>0</v>
      </c>
      <c r="L38" s="2">
        <f t="shared" si="10"/>
        <v>1.5</v>
      </c>
      <c r="M38" s="2">
        <f t="shared" si="10"/>
        <v>4</v>
      </c>
      <c r="N38" s="2">
        <f t="shared" si="10"/>
        <v>209</v>
      </c>
    </row>
    <row r="39" spans="1:14" s="4" customFormat="1" ht="12.75">
      <c r="A39" s="4" t="s">
        <v>49</v>
      </c>
      <c r="D39" s="4">
        <f>D21/D32</f>
        <v>0.22442748091603054</v>
      </c>
      <c r="E39" s="4">
        <f aca="true" t="shared" si="11" ref="E39:N39">E21/E32</f>
        <v>0.27505330490405117</v>
      </c>
      <c r="F39" s="4">
        <f t="shared" si="11"/>
        <v>0.30612244897959184</v>
      </c>
      <c r="G39" s="4">
        <f t="shared" si="11"/>
        <v>0.3212121212121212</v>
      </c>
      <c r="H39" s="4">
        <f t="shared" si="11"/>
        <v>0.24489795918367346</v>
      </c>
      <c r="I39" s="4">
        <f t="shared" si="11"/>
        <v>0</v>
      </c>
      <c r="J39" s="4">
        <f t="shared" si="11"/>
        <v>0.01557632398753894</v>
      </c>
      <c r="K39" s="4">
        <f t="shared" si="11"/>
        <v>0</v>
      </c>
      <c r="L39" s="4">
        <f t="shared" si="11"/>
        <v>0.046875</v>
      </c>
      <c r="M39" s="4">
        <f t="shared" si="11"/>
        <v>0.011834319526627219</v>
      </c>
      <c r="N39" s="4">
        <f t="shared" si="11"/>
        <v>0.18694096601073346</v>
      </c>
    </row>
    <row r="40" spans="1:14" s="2" customFormat="1" ht="12.75">
      <c r="A40" s="2" t="s">
        <v>50</v>
      </c>
      <c r="D40" s="2">
        <f>RANK(D50,D49:D51)</f>
        <v>1</v>
      </c>
      <c r="E40" s="2">
        <f aca="true" t="shared" si="12" ref="E40:N40">RANK(E50,E49:E51)</f>
        <v>1</v>
      </c>
      <c r="F40" s="2">
        <f t="shared" si="12"/>
        <v>1</v>
      </c>
      <c r="G40" s="2">
        <f t="shared" si="12"/>
        <v>1</v>
      </c>
      <c r="H40" s="2">
        <f t="shared" si="12"/>
        <v>1</v>
      </c>
      <c r="I40" s="2">
        <f t="shared" si="12"/>
        <v>3</v>
      </c>
      <c r="J40" s="2">
        <f t="shared" si="12"/>
        <v>3</v>
      </c>
      <c r="K40" s="2">
        <f t="shared" si="12"/>
        <v>3</v>
      </c>
      <c r="L40" s="2">
        <f t="shared" si="12"/>
        <v>3</v>
      </c>
      <c r="M40" s="2">
        <f t="shared" si="12"/>
        <v>3</v>
      </c>
      <c r="N40" s="2">
        <f t="shared" si="12"/>
        <v>2</v>
      </c>
    </row>
    <row r="42" spans="1:14" s="2" customFormat="1" ht="12.75">
      <c r="A42" s="2" t="s">
        <v>52</v>
      </c>
      <c r="D42" s="2">
        <f>AVERAGE(D23:D29)</f>
        <v>56.857142857142854</v>
      </c>
      <c r="E42" s="2">
        <f aca="true" t="shared" si="13" ref="E42:M42">AVERAGE(E23:E29)</f>
        <v>37</v>
      </c>
      <c r="F42" s="2">
        <f t="shared" si="13"/>
        <v>9.142857142857142</v>
      </c>
      <c r="G42" s="2">
        <f t="shared" si="13"/>
        <v>8.428571428571429</v>
      </c>
      <c r="H42" s="2">
        <f t="shared" si="13"/>
        <v>11.142857142857142</v>
      </c>
      <c r="I42" s="2">
        <f t="shared" si="13"/>
        <v>18.285714285714285</v>
      </c>
      <c r="J42" s="2">
        <f t="shared" si="13"/>
        <v>32</v>
      </c>
      <c r="K42" s="2">
        <f t="shared" si="13"/>
        <v>8.714285714285714</v>
      </c>
      <c r="L42" s="2">
        <f t="shared" si="13"/>
        <v>7.142857142857143</v>
      </c>
      <c r="M42" s="2">
        <f t="shared" si="13"/>
        <v>66.14285714285714</v>
      </c>
      <c r="N42" s="2">
        <f>AVERAGE(N23:N29)</f>
        <v>188.71428571428572</v>
      </c>
    </row>
    <row r="43" spans="1:14" s="4" customFormat="1" ht="12.75">
      <c r="A43" s="4" t="s">
        <v>49</v>
      </c>
      <c r="D43" s="4">
        <f>D30/D32</f>
        <v>0.6076335877862595</v>
      </c>
      <c r="E43" s="4">
        <f aca="true" t="shared" si="14" ref="E43:N43">E30/E32</f>
        <v>0.5522388059701493</v>
      </c>
      <c r="F43" s="4">
        <f t="shared" si="14"/>
        <v>0.5918367346938775</v>
      </c>
      <c r="G43" s="4">
        <f t="shared" si="14"/>
        <v>0.3575757575757576</v>
      </c>
      <c r="H43" s="4">
        <f t="shared" si="14"/>
        <v>0.5306122448979592</v>
      </c>
      <c r="I43" s="4">
        <f t="shared" si="14"/>
        <v>0.6597938144329897</v>
      </c>
      <c r="J43" s="4">
        <f t="shared" si="14"/>
        <v>0.6978193146417445</v>
      </c>
      <c r="K43" s="4">
        <f t="shared" si="14"/>
        <v>0.6288659793814433</v>
      </c>
      <c r="L43" s="4">
        <f t="shared" si="14"/>
        <v>0.78125</v>
      </c>
      <c r="M43" s="4">
        <f t="shared" si="14"/>
        <v>0.6849112426035503</v>
      </c>
      <c r="N43" s="4">
        <f t="shared" si="14"/>
        <v>0.5907871198568873</v>
      </c>
    </row>
    <row r="44" spans="1:14" s="2" customFormat="1" ht="12.75">
      <c r="A44" s="2" t="s">
        <v>50</v>
      </c>
      <c r="D44" s="2">
        <f>RANK(D51,D49:D51)</f>
        <v>2</v>
      </c>
      <c r="E44" s="2">
        <f aca="true" t="shared" si="15" ref="E44:N44">RANK(E51,E49:E51)</f>
        <v>3</v>
      </c>
      <c r="F44" s="2">
        <f t="shared" si="15"/>
        <v>2</v>
      </c>
      <c r="G44" s="2">
        <f t="shared" si="15"/>
        <v>3</v>
      </c>
      <c r="H44" s="2">
        <f t="shared" si="15"/>
        <v>3</v>
      </c>
      <c r="I44" s="2">
        <f t="shared" si="15"/>
        <v>2</v>
      </c>
      <c r="J44" s="2">
        <f t="shared" si="15"/>
        <v>2</v>
      </c>
      <c r="K44" s="2">
        <f t="shared" si="15"/>
        <v>2</v>
      </c>
      <c r="L44" s="2">
        <f t="shared" si="15"/>
        <v>1</v>
      </c>
      <c r="M44" s="2">
        <f t="shared" si="15"/>
        <v>2</v>
      </c>
      <c r="N44" s="2">
        <f t="shared" si="15"/>
        <v>3</v>
      </c>
    </row>
    <row r="46" spans="1:14" s="2" customFormat="1" ht="12" customHeight="1">
      <c r="A46" s="2" t="s">
        <v>53</v>
      </c>
      <c r="D46" s="2">
        <f>(D30+D21+D17)/8</f>
        <v>81.875</v>
      </c>
      <c r="E46" s="2">
        <f>(E30+E21+E17)/8</f>
        <v>58.625</v>
      </c>
      <c r="F46" s="2">
        <f>(F30+F21+F17)/8</f>
        <v>18.375</v>
      </c>
      <c r="G46" s="2">
        <f>(G30+G21+G17)/8</f>
        <v>20.625</v>
      </c>
      <c r="H46" s="2">
        <f>(H30+H21+H17)/8</f>
        <v>18.375</v>
      </c>
      <c r="I46" s="2">
        <f>(I30+I21+I17)/3</f>
        <v>64.66666666666667</v>
      </c>
      <c r="J46" s="2">
        <f>(J30+J21+J17)/3</f>
        <v>107</v>
      </c>
      <c r="K46" s="2">
        <f>(K30+K21+K17)/3</f>
        <v>32.333333333333336</v>
      </c>
      <c r="L46" s="2">
        <f>(L30+L21+L17)/3</f>
        <v>21.333333333333332</v>
      </c>
      <c r="M46" s="2">
        <f>(M30+M21+M17)/3</f>
        <v>225.33333333333334</v>
      </c>
      <c r="N46" s="2">
        <f>(N30+N21+N17)/11</f>
        <v>203.27272727272728</v>
      </c>
    </row>
    <row r="49" spans="4:14" ht="12.75" hidden="1">
      <c r="D49" s="1">
        <f>D34</f>
        <v>55</v>
      </c>
      <c r="E49" s="1">
        <f aca="true" t="shared" si="16" ref="E49:N49">E34</f>
        <v>40.5</v>
      </c>
      <c r="F49" s="1">
        <f t="shared" si="16"/>
        <v>7.5</v>
      </c>
      <c r="G49" s="1">
        <f t="shared" si="16"/>
        <v>26.5</v>
      </c>
      <c r="H49" s="1">
        <f t="shared" si="16"/>
        <v>16.5</v>
      </c>
      <c r="I49" s="1">
        <f t="shared" si="16"/>
        <v>33</v>
      </c>
      <c r="J49" s="1">
        <f t="shared" si="16"/>
        <v>46</v>
      </c>
      <c r="K49" s="1">
        <f t="shared" si="16"/>
        <v>18</v>
      </c>
      <c r="L49" s="1">
        <f t="shared" si="16"/>
        <v>5.5</v>
      </c>
      <c r="M49" s="1">
        <f t="shared" si="16"/>
        <v>102.5</v>
      </c>
      <c r="N49" s="1">
        <f t="shared" si="16"/>
        <v>248.5</v>
      </c>
    </row>
    <row r="50" spans="4:14" ht="12.75" hidden="1">
      <c r="D50" s="1">
        <f>D38</f>
        <v>73.5</v>
      </c>
      <c r="E50" s="1">
        <f aca="true" t="shared" si="17" ref="E50:N50">E38</f>
        <v>64.5</v>
      </c>
      <c r="F50" s="1">
        <f t="shared" si="17"/>
        <v>22.5</v>
      </c>
      <c r="G50" s="1">
        <f t="shared" si="17"/>
        <v>26.5</v>
      </c>
      <c r="H50" s="1">
        <f t="shared" si="17"/>
        <v>18</v>
      </c>
      <c r="I50" s="1">
        <f t="shared" si="17"/>
        <v>0</v>
      </c>
      <c r="J50" s="1">
        <f t="shared" si="17"/>
        <v>2.5</v>
      </c>
      <c r="K50" s="1">
        <f t="shared" si="17"/>
        <v>0</v>
      </c>
      <c r="L50" s="1">
        <f t="shared" si="17"/>
        <v>1.5</v>
      </c>
      <c r="M50" s="1">
        <f t="shared" si="17"/>
        <v>4</v>
      </c>
      <c r="N50" s="1">
        <f t="shared" si="17"/>
        <v>209</v>
      </c>
    </row>
    <row r="51" spans="4:14" ht="12.75" hidden="1">
      <c r="D51" s="1">
        <f>D42</f>
        <v>56.857142857142854</v>
      </c>
      <c r="E51" s="1">
        <f aca="true" t="shared" si="18" ref="E51:N51">E42</f>
        <v>37</v>
      </c>
      <c r="F51" s="1">
        <f t="shared" si="18"/>
        <v>9.142857142857142</v>
      </c>
      <c r="G51" s="1">
        <f t="shared" si="18"/>
        <v>8.428571428571429</v>
      </c>
      <c r="H51" s="1">
        <f t="shared" si="18"/>
        <v>11.142857142857142</v>
      </c>
      <c r="I51" s="1">
        <f t="shared" si="18"/>
        <v>18.285714285714285</v>
      </c>
      <c r="J51" s="1">
        <f t="shared" si="18"/>
        <v>32</v>
      </c>
      <c r="K51" s="1">
        <f t="shared" si="18"/>
        <v>8.714285714285714</v>
      </c>
      <c r="L51" s="1">
        <f t="shared" si="18"/>
        <v>7.142857142857143</v>
      </c>
      <c r="M51" s="1">
        <f t="shared" si="18"/>
        <v>66.14285714285714</v>
      </c>
      <c r="N51" s="1">
        <f t="shared" si="18"/>
        <v>188.71428571428572</v>
      </c>
    </row>
    <row r="52" ht="12.75" hidden="1"/>
  </sheetData>
  <sheetProtection/>
  <printOptions/>
  <pageMargins left="0" right="0" top="0.25" bottom="0" header="0.5" footer="0.5"/>
  <pageSetup horizontalDpi="600" verticalDpi="600" orientation="landscape" r:id="rId1"/>
  <headerFooter alignWithMargins="0"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I46" sqref="I46"/>
    </sheetView>
  </sheetViews>
  <sheetFormatPr defaultColWidth="9.140625" defaultRowHeight="12.75"/>
  <cols>
    <col min="1" max="1" width="21.28125" style="1" customWidth="1"/>
    <col min="2" max="2" width="9.140625" style="1" customWidth="1"/>
    <col min="3" max="3" width="3.00390625" style="1" customWidth="1"/>
    <col min="4" max="4" width="9.57421875" style="1" customWidth="1"/>
    <col min="5" max="5" width="8.8515625" style="1" customWidth="1"/>
    <col min="6" max="6" width="8.7109375" style="1" customWidth="1"/>
    <col min="7" max="7" width="10.00390625" style="1" customWidth="1"/>
    <col min="8" max="8" width="10.57421875" style="1" customWidth="1"/>
    <col min="9" max="9" width="8.140625" style="1" customWidth="1"/>
    <col min="10" max="10" width="9.57421875" style="1" customWidth="1"/>
    <col min="11" max="11" width="10.00390625" style="1" customWidth="1"/>
    <col min="12" max="12" width="9.140625" style="1" customWidth="1"/>
    <col min="13" max="13" width="8.140625" style="1" customWidth="1"/>
    <col min="14" max="14" width="10.00390625" style="1" customWidth="1"/>
    <col min="15" max="16384" width="9.140625" style="1" customWidth="1"/>
  </cols>
  <sheetData>
    <row r="1" ht="12.75">
      <c r="F1" s="2" t="s">
        <v>55</v>
      </c>
    </row>
    <row r="2" ht="12.75">
      <c r="F2" s="2" t="s">
        <v>54</v>
      </c>
    </row>
    <row r="3" ht="12.75">
      <c r="F3" s="6" t="s">
        <v>63</v>
      </c>
    </row>
    <row r="5" spans="1:14" ht="12.7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ht="12.7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ht="12.7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ht="12.7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ht="12.7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0" ht="3.75" customHeight="1"/>
    <row r="11" ht="12.75">
      <c r="A11" s="9" t="s">
        <v>73</v>
      </c>
    </row>
    <row r="12" spans="1:14" ht="12.75">
      <c r="A12" s="1" t="s">
        <v>28</v>
      </c>
      <c r="D12" s="1">
        <v>42</v>
      </c>
      <c r="E12" s="3">
        <v>8</v>
      </c>
      <c r="F12" s="3">
        <v>4</v>
      </c>
      <c r="G12" s="3">
        <v>3</v>
      </c>
      <c r="H12" s="3">
        <v>1</v>
      </c>
      <c r="I12" s="3">
        <v>0</v>
      </c>
      <c r="J12" s="3">
        <v>0</v>
      </c>
      <c r="K12" s="3">
        <v>0</v>
      </c>
      <c r="L12" s="3">
        <v>1</v>
      </c>
      <c r="M12" s="3">
        <f>+I12+J12+K12+L12</f>
        <v>1</v>
      </c>
      <c r="N12" s="3">
        <f>SUM(D12:L12)</f>
        <v>59</v>
      </c>
    </row>
    <row r="13" spans="1:14" s="2" customFormat="1" ht="12.75">
      <c r="A13" s="2" t="s">
        <v>29</v>
      </c>
      <c r="D13" s="2">
        <f aca="true" t="shared" si="0" ref="D13:N13">D12</f>
        <v>42</v>
      </c>
      <c r="E13" s="2">
        <f t="shared" si="0"/>
        <v>8</v>
      </c>
      <c r="F13" s="2">
        <f t="shared" si="0"/>
        <v>4</v>
      </c>
      <c r="G13" s="2">
        <f t="shared" si="0"/>
        <v>3</v>
      </c>
      <c r="H13" s="2">
        <f t="shared" si="0"/>
        <v>1</v>
      </c>
      <c r="I13" s="2">
        <f t="shared" si="0"/>
        <v>0</v>
      </c>
      <c r="J13" s="2">
        <v>0</v>
      </c>
      <c r="K13" s="2">
        <f t="shared" si="0"/>
        <v>0</v>
      </c>
      <c r="L13" s="2">
        <f t="shared" si="0"/>
        <v>1</v>
      </c>
      <c r="M13" s="2">
        <f t="shared" si="0"/>
        <v>1</v>
      </c>
      <c r="N13" s="2">
        <f t="shared" si="0"/>
        <v>59</v>
      </c>
    </row>
    <row r="14" s="2" customFormat="1" ht="12.75"/>
    <row r="15" spans="1:14" ht="12.75">
      <c r="A15" s="1" t="s">
        <v>56</v>
      </c>
      <c r="B15" s="1" t="s">
        <v>32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78</v>
      </c>
      <c r="J15" s="1">
        <v>96</v>
      </c>
      <c r="K15" s="1">
        <v>24</v>
      </c>
      <c r="L15" s="1">
        <v>19</v>
      </c>
      <c r="M15" s="3">
        <f>+I15+J15+K15+L15</f>
        <v>217</v>
      </c>
      <c r="N15" s="3">
        <f>SUM(D15:L15)</f>
        <v>217</v>
      </c>
    </row>
    <row r="16" spans="1:14" ht="12.75">
      <c r="A16" s="1" t="s">
        <v>31</v>
      </c>
      <c r="B16" s="1" t="s">
        <v>33</v>
      </c>
      <c r="D16" s="1">
        <v>78</v>
      </c>
      <c r="E16" s="1">
        <v>38</v>
      </c>
      <c r="F16" s="1">
        <v>9</v>
      </c>
      <c r="G16" s="1">
        <v>30</v>
      </c>
      <c r="H16" s="1">
        <v>28</v>
      </c>
      <c r="I16" s="1">
        <v>0</v>
      </c>
      <c r="J16" s="1">
        <v>0</v>
      </c>
      <c r="K16" s="1">
        <v>0</v>
      </c>
      <c r="L16" s="1">
        <v>0</v>
      </c>
      <c r="M16" s="3">
        <f>+I16+J16+K16+L16</f>
        <v>0</v>
      </c>
      <c r="N16" s="3">
        <f>SUM(D16:L16)</f>
        <v>183</v>
      </c>
    </row>
    <row r="17" spans="1:14" s="2" customFormat="1" ht="12.75">
      <c r="A17" s="2" t="s">
        <v>34</v>
      </c>
      <c r="D17" s="2">
        <f>+D15+D16</f>
        <v>78</v>
      </c>
      <c r="E17" s="2">
        <f aca="true" t="shared" si="1" ref="E17:N17">+E15+E16</f>
        <v>38</v>
      </c>
      <c r="F17" s="2">
        <f t="shared" si="1"/>
        <v>9</v>
      </c>
      <c r="G17" s="2">
        <f t="shared" si="1"/>
        <v>30</v>
      </c>
      <c r="H17" s="2">
        <f t="shared" si="1"/>
        <v>28</v>
      </c>
      <c r="I17" s="2">
        <f t="shared" si="1"/>
        <v>78</v>
      </c>
      <c r="J17" s="2">
        <f t="shared" si="1"/>
        <v>96</v>
      </c>
      <c r="K17" s="2">
        <f t="shared" si="1"/>
        <v>24</v>
      </c>
      <c r="L17" s="2">
        <f t="shared" si="1"/>
        <v>19</v>
      </c>
      <c r="M17" s="2">
        <f t="shared" si="1"/>
        <v>217</v>
      </c>
      <c r="N17" s="2">
        <f t="shared" si="1"/>
        <v>400</v>
      </c>
    </row>
    <row r="19" spans="1:14" ht="12.75">
      <c r="A19" s="3" t="s">
        <v>58</v>
      </c>
      <c r="B19" s="1" t="s">
        <v>36</v>
      </c>
      <c r="D19" s="1">
        <v>0</v>
      </c>
      <c r="E19" s="1">
        <v>0</v>
      </c>
      <c r="F19" s="1">
        <v>0</v>
      </c>
      <c r="G19" s="1">
        <v>0</v>
      </c>
      <c r="H19" s="1">
        <v>1</v>
      </c>
      <c r="I19" s="1">
        <v>72</v>
      </c>
      <c r="J19" s="1">
        <v>120</v>
      </c>
      <c r="K19" s="1">
        <v>23</v>
      </c>
      <c r="L19" s="1">
        <v>23</v>
      </c>
      <c r="M19" s="3">
        <v>238</v>
      </c>
      <c r="N19" s="3">
        <f>SUM(D19:L19)</f>
        <v>239</v>
      </c>
    </row>
    <row r="20" spans="1:14" ht="12.75">
      <c r="A20" s="1" t="s">
        <v>35</v>
      </c>
      <c r="B20" s="1" t="s">
        <v>37</v>
      </c>
      <c r="D20" s="1">
        <v>67</v>
      </c>
      <c r="E20" s="1">
        <v>74</v>
      </c>
      <c r="F20" s="1">
        <v>15</v>
      </c>
      <c r="G20" s="1">
        <v>21</v>
      </c>
      <c r="H20" s="1">
        <v>7</v>
      </c>
      <c r="I20" s="1">
        <v>0</v>
      </c>
      <c r="J20" s="1">
        <v>1</v>
      </c>
      <c r="K20" s="1">
        <v>0</v>
      </c>
      <c r="L20" s="1">
        <v>1</v>
      </c>
      <c r="M20" s="3">
        <v>2</v>
      </c>
      <c r="N20" s="3">
        <f>SUM(D20:L20)</f>
        <v>186</v>
      </c>
    </row>
    <row r="21" spans="1:14" s="2" customFormat="1" ht="12.75">
      <c r="A21" s="2" t="s">
        <v>38</v>
      </c>
      <c r="D21" s="2">
        <f>+D19+D20</f>
        <v>67</v>
      </c>
      <c r="E21" s="2">
        <f aca="true" t="shared" si="2" ref="E21:N21">+E19+E20</f>
        <v>74</v>
      </c>
      <c r="F21" s="2">
        <v>15</v>
      </c>
      <c r="G21" s="2">
        <v>21</v>
      </c>
      <c r="H21" s="2">
        <f t="shared" si="2"/>
        <v>8</v>
      </c>
      <c r="I21" s="2">
        <f t="shared" si="2"/>
        <v>72</v>
      </c>
      <c r="J21" s="2">
        <f t="shared" si="2"/>
        <v>121</v>
      </c>
      <c r="K21" s="2">
        <f t="shared" si="2"/>
        <v>23</v>
      </c>
      <c r="L21" s="2">
        <f t="shared" si="2"/>
        <v>24</v>
      </c>
      <c r="M21" s="2">
        <f t="shared" si="2"/>
        <v>240</v>
      </c>
      <c r="N21" s="2">
        <f t="shared" si="2"/>
        <v>425</v>
      </c>
    </row>
    <row r="22" s="2" customFormat="1" ht="12.75"/>
    <row r="23" spans="1:14" ht="12.75">
      <c r="A23" s="1" t="s">
        <v>44</v>
      </c>
      <c r="B23" s="1" t="s">
        <v>60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  <c r="I23" s="1">
        <v>84</v>
      </c>
      <c r="J23" s="1">
        <v>104</v>
      </c>
      <c r="K23" s="1">
        <v>34</v>
      </c>
      <c r="L23" s="1">
        <v>28</v>
      </c>
      <c r="M23" s="3">
        <v>250</v>
      </c>
      <c r="N23" s="3">
        <f aca="true" t="shared" si="3" ref="N23:N29">SUM(D23:L23)</f>
        <v>251</v>
      </c>
    </row>
    <row r="24" spans="1:14" ht="12.75">
      <c r="A24" s="1" t="s">
        <v>57</v>
      </c>
      <c r="B24" s="1" t="s">
        <v>61</v>
      </c>
      <c r="D24" s="1">
        <v>53</v>
      </c>
      <c r="E24" s="1">
        <v>66</v>
      </c>
      <c r="F24" s="1">
        <v>20</v>
      </c>
      <c r="G24" s="1">
        <v>10</v>
      </c>
      <c r="H24" s="1">
        <v>23</v>
      </c>
      <c r="I24" s="1">
        <v>0</v>
      </c>
      <c r="J24" s="1">
        <v>0</v>
      </c>
      <c r="K24" s="1">
        <v>0</v>
      </c>
      <c r="L24" s="1">
        <v>0</v>
      </c>
      <c r="M24" s="3">
        <v>0</v>
      </c>
      <c r="N24" s="3">
        <f t="shared" si="3"/>
        <v>172</v>
      </c>
    </row>
    <row r="25" spans="1:14" ht="12.75">
      <c r="A25" s="1" t="s">
        <v>65</v>
      </c>
      <c r="B25" s="1" t="s">
        <v>39</v>
      </c>
      <c r="D25" s="1">
        <v>66</v>
      </c>
      <c r="E25" s="1">
        <v>44</v>
      </c>
      <c r="F25" s="1">
        <v>27</v>
      </c>
      <c r="G25" s="1">
        <v>11</v>
      </c>
      <c r="H25" s="1">
        <v>13</v>
      </c>
      <c r="I25" s="1">
        <v>0</v>
      </c>
      <c r="J25" s="1">
        <v>0</v>
      </c>
      <c r="K25" s="1">
        <v>0</v>
      </c>
      <c r="L25" s="1">
        <v>0</v>
      </c>
      <c r="M25" s="3">
        <v>0</v>
      </c>
      <c r="N25" s="3">
        <f t="shared" si="3"/>
        <v>161</v>
      </c>
    </row>
    <row r="26" spans="1:14" ht="12.75">
      <c r="A26" s="1" t="s">
        <v>67</v>
      </c>
      <c r="B26" s="1" t="s">
        <v>40</v>
      </c>
      <c r="D26" s="1">
        <v>57</v>
      </c>
      <c r="E26" s="1">
        <v>5</v>
      </c>
      <c r="F26" s="1">
        <v>4</v>
      </c>
      <c r="G26" s="1">
        <v>2</v>
      </c>
      <c r="H26" s="1">
        <v>15</v>
      </c>
      <c r="I26" s="1">
        <v>0</v>
      </c>
      <c r="J26" s="1">
        <v>0</v>
      </c>
      <c r="K26" s="1">
        <v>0</v>
      </c>
      <c r="L26" s="1">
        <v>0</v>
      </c>
      <c r="M26" s="3">
        <v>0</v>
      </c>
      <c r="N26" s="3">
        <f t="shared" si="3"/>
        <v>83</v>
      </c>
    </row>
    <row r="27" spans="1:14" ht="12.75">
      <c r="A27" s="3" t="s">
        <v>62</v>
      </c>
      <c r="B27" s="1" t="s">
        <v>41</v>
      </c>
      <c r="D27" s="1">
        <v>88</v>
      </c>
      <c r="E27" s="1">
        <v>55</v>
      </c>
      <c r="F27" s="1">
        <v>27</v>
      </c>
      <c r="G27" s="1">
        <v>16</v>
      </c>
      <c r="H27" s="1">
        <v>14</v>
      </c>
      <c r="I27" s="1">
        <v>0</v>
      </c>
      <c r="J27" s="1">
        <v>0</v>
      </c>
      <c r="K27" s="1">
        <v>0</v>
      </c>
      <c r="L27" s="1">
        <v>1</v>
      </c>
      <c r="M27" s="3">
        <v>1</v>
      </c>
      <c r="N27" s="3">
        <f t="shared" si="3"/>
        <v>201</v>
      </c>
    </row>
    <row r="28" spans="1:14" ht="12.75">
      <c r="A28" s="1" t="s">
        <v>45</v>
      </c>
      <c r="B28" s="1" t="s">
        <v>42</v>
      </c>
      <c r="D28" s="1">
        <v>90</v>
      </c>
      <c r="E28" s="1">
        <v>50</v>
      </c>
      <c r="F28" s="1">
        <v>18</v>
      </c>
      <c r="G28" s="1">
        <v>18</v>
      </c>
      <c r="H28" s="1">
        <v>8</v>
      </c>
      <c r="I28" s="1">
        <v>0</v>
      </c>
      <c r="J28" s="1">
        <v>0</v>
      </c>
      <c r="K28" s="1">
        <v>0</v>
      </c>
      <c r="L28" s="1">
        <v>0</v>
      </c>
      <c r="M28" s="3">
        <v>0</v>
      </c>
      <c r="N28" s="3">
        <f t="shared" si="3"/>
        <v>184</v>
      </c>
    </row>
    <row r="29" spans="1:14" ht="12.75">
      <c r="A29" s="1" t="s">
        <v>30</v>
      </c>
      <c r="B29" s="1" t="s">
        <v>43</v>
      </c>
      <c r="D29" s="1">
        <v>89</v>
      </c>
      <c r="E29" s="1">
        <v>64</v>
      </c>
      <c r="F29" s="1">
        <v>23</v>
      </c>
      <c r="G29" s="1">
        <v>14</v>
      </c>
      <c r="H29" s="1">
        <v>15</v>
      </c>
      <c r="I29" s="1">
        <v>0</v>
      </c>
      <c r="J29" s="1">
        <v>0</v>
      </c>
      <c r="K29" s="1">
        <v>0</v>
      </c>
      <c r="L29" s="1">
        <v>0</v>
      </c>
      <c r="M29" s="3">
        <v>0</v>
      </c>
      <c r="N29" s="3">
        <f t="shared" si="3"/>
        <v>205</v>
      </c>
    </row>
    <row r="30" spans="1:14" s="2" customFormat="1" ht="12.75">
      <c r="A30" s="2" t="s">
        <v>46</v>
      </c>
      <c r="D30" s="2">
        <f>SUM(D23:D29)</f>
        <v>444</v>
      </c>
      <c r="E30" s="2">
        <v>284</v>
      </c>
      <c r="F30" s="2">
        <v>119</v>
      </c>
      <c r="G30" s="2">
        <v>71</v>
      </c>
      <c r="H30" s="2">
        <v>88</v>
      </c>
      <c r="I30" s="2">
        <v>84</v>
      </c>
      <c r="J30" s="2">
        <f>SUM(J23:J29)</f>
        <v>104</v>
      </c>
      <c r="K30" s="2">
        <f>SUM(K23:K29)</f>
        <v>34</v>
      </c>
      <c r="L30" s="2">
        <v>29</v>
      </c>
      <c r="M30" s="2">
        <f>SUM(M23:M29)</f>
        <v>251</v>
      </c>
      <c r="N30" s="2">
        <f>SUM(N23:N29)</f>
        <v>1257</v>
      </c>
    </row>
    <row r="32" spans="1:14" s="2" customFormat="1" ht="12.75">
      <c r="A32" s="2" t="s">
        <v>47</v>
      </c>
      <c r="D32" s="2">
        <f>D17+D21+D30</f>
        <v>589</v>
      </c>
      <c r="E32" s="2">
        <f aca="true" t="shared" si="4" ref="E32:L32">E17+E21+E30</f>
        <v>396</v>
      </c>
      <c r="F32" s="2">
        <f t="shared" si="4"/>
        <v>143</v>
      </c>
      <c r="G32" s="2">
        <f t="shared" si="4"/>
        <v>122</v>
      </c>
      <c r="H32" s="2">
        <f t="shared" si="4"/>
        <v>124</v>
      </c>
      <c r="I32" s="2">
        <f t="shared" si="4"/>
        <v>234</v>
      </c>
      <c r="J32" s="2">
        <f t="shared" si="4"/>
        <v>321</v>
      </c>
      <c r="K32" s="2">
        <f t="shared" si="4"/>
        <v>81</v>
      </c>
      <c r="L32" s="2">
        <f t="shared" si="4"/>
        <v>72</v>
      </c>
      <c r="M32" s="2">
        <f>+M17+M21+M30</f>
        <v>708</v>
      </c>
      <c r="N32" s="2">
        <f>+N17+N21+N30</f>
        <v>2082</v>
      </c>
    </row>
    <row r="34" spans="1:14" s="2" customFormat="1" ht="12.75">
      <c r="A34" s="2" t="s">
        <v>48</v>
      </c>
      <c r="D34" s="2">
        <f>AVERAGE(D15:D16)</f>
        <v>39</v>
      </c>
      <c r="E34" s="2">
        <f aca="true" t="shared" si="5" ref="E34:L34">AVERAGE(E15:E16)</f>
        <v>19</v>
      </c>
      <c r="F34" s="2">
        <f t="shared" si="5"/>
        <v>4.5</v>
      </c>
      <c r="G34" s="2">
        <f t="shared" si="5"/>
        <v>15</v>
      </c>
      <c r="H34" s="2">
        <f t="shared" si="5"/>
        <v>14</v>
      </c>
      <c r="I34" s="2">
        <f t="shared" si="5"/>
        <v>39</v>
      </c>
      <c r="J34" s="2">
        <f t="shared" si="5"/>
        <v>48</v>
      </c>
      <c r="K34" s="2">
        <f t="shared" si="5"/>
        <v>12</v>
      </c>
      <c r="L34" s="2">
        <f t="shared" si="5"/>
        <v>9.5</v>
      </c>
      <c r="M34" s="2">
        <f>AVERAGE(M15:M16)</f>
        <v>108.5</v>
      </c>
      <c r="N34" s="2">
        <f>AVERAGE(N15:N16)</f>
        <v>200</v>
      </c>
    </row>
    <row r="35" spans="1:14" s="4" customFormat="1" ht="12.75">
      <c r="A35" s="4" t="s">
        <v>49</v>
      </c>
      <c r="D35" s="4">
        <f>D17/D32</f>
        <v>0.13242784380305603</v>
      </c>
      <c r="E35" s="4">
        <f aca="true" t="shared" si="6" ref="E35:N35">E17/E32</f>
        <v>0.09595959595959595</v>
      </c>
      <c r="F35" s="4">
        <f t="shared" si="6"/>
        <v>0.06293706293706294</v>
      </c>
      <c r="G35" s="4">
        <f t="shared" si="6"/>
        <v>0.2459016393442623</v>
      </c>
      <c r="H35" s="4">
        <f t="shared" si="6"/>
        <v>0.22580645161290322</v>
      </c>
      <c r="I35" s="4">
        <f t="shared" si="6"/>
        <v>0.3333333333333333</v>
      </c>
      <c r="J35" s="4">
        <f t="shared" si="6"/>
        <v>0.29906542056074764</v>
      </c>
      <c r="K35" s="4">
        <f t="shared" si="6"/>
        <v>0.2962962962962963</v>
      </c>
      <c r="L35" s="4">
        <f t="shared" si="6"/>
        <v>0.2638888888888889</v>
      </c>
      <c r="M35" s="4">
        <f t="shared" si="6"/>
        <v>0.3064971751412429</v>
      </c>
      <c r="N35" s="4">
        <f t="shared" si="6"/>
        <v>0.19212295869356388</v>
      </c>
    </row>
    <row r="36" spans="1:14" s="2" customFormat="1" ht="12.75">
      <c r="A36" s="2" t="s">
        <v>50</v>
      </c>
      <c r="D36" s="2">
        <f>RANK(D49,D49:D51)</f>
        <v>2</v>
      </c>
      <c r="E36" s="2">
        <f aca="true" t="shared" si="7" ref="E36:N36">RANK(E49,E49:E51)</f>
        <v>3</v>
      </c>
      <c r="F36" s="2">
        <f t="shared" si="7"/>
        <v>3</v>
      </c>
      <c r="G36" s="2">
        <f t="shared" si="7"/>
        <v>1</v>
      </c>
      <c r="H36" s="2">
        <f t="shared" si="7"/>
        <v>1</v>
      </c>
      <c r="I36" s="2">
        <f t="shared" si="7"/>
        <v>1</v>
      </c>
      <c r="J36" s="2">
        <f t="shared" si="7"/>
        <v>2</v>
      </c>
      <c r="K36" s="2">
        <f t="shared" si="7"/>
        <v>1</v>
      </c>
      <c r="L36" s="2">
        <f t="shared" si="7"/>
        <v>2</v>
      </c>
      <c r="M36" s="2">
        <f t="shared" si="7"/>
        <v>2</v>
      </c>
      <c r="N36" s="2">
        <f t="shared" si="7"/>
        <v>2</v>
      </c>
    </row>
    <row r="38" spans="1:14" s="2" customFormat="1" ht="12.75">
      <c r="A38" s="2" t="s">
        <v>51</v>
      </c>
      <c r="D38" s="2">
        <f>AVERAGE(D19:D20)</f>
        <v>33.5</v>
      </c>
      <c r="E38" s="2">
        <f aca="true" t="shared" si="8" ref="E38:N38">AVERAGE(E19:E20)</f>
        <v>37</v>
      </c>
      <c r="F38" s="2">
        <f t="shared" si="8"/>
        <v>7.5</v>
      </c>
      <c r="G38" s="2">
        <f t="shared" si="8"/>
        <v>10.5</v>
      </c>
      <c r="H38" s="2">
        <f t="shared" si="8"/>
        <v>4</v>
      </c>
      <c r="I38" s="2">
        <f t="shared" si="8"/>
        <v>36</v>
      </c>
      <c r="J38" s="2">
        <f t="shared" si="8"/>
        <v>60.5</v>
      </c>
      <c r="K38" s="2">
        <f t="shared" si="8"/>
        <v>11.5</v>
      </c>
      <c r="L38" s="2">
        <f t="shared" si="8"/>
        <v>12</v>
      </c>
      <c r="M38" s="2">
        <f t="shared" si="8"/>
        <v>120</v>
      </c>
      <c r="N38" s="2">
        <f t="shared" si="8"/>
        <v>212.5</v>
      </c>
    </row>
    <row r="39" spans="1:14" s="4" customFormat="1" ht="12.75">
      <c r="A39" s="4" t="s">
        <v>49</v>
      </c>
      <c r="D39" s="4">
        <f>D21/D32</f>
        <v>0.11375212224108659</v>
      </c>
      <c r="E39" s="4">
        <f aca="true" t="shared" si="9" ref="E39:N39">E21/E32</f>
        <v>0.18686868686868688</v>
      </c>
      <c r="F39" s="4">
        <f t="shared" si="9"/>
        <v>0.1048951048951049</v>
      </c>
      <c r="G39" s="4">
        <f t="shared" si="9"/>
        <v>0.1721311475409836</v>
      </c>
      <c r="H39" s="4">
        <f t="shared" si="9"/>
        <v>0.06451612903225806</v>
      </c>
      <c r="I39" s="4">
        <f t="shared" si="9"/>
        <v>0.3076923076923077</v>
      </c>
      <c r="J39" s="4">
        <f t="shared" si="9"/>
        <v>0.37694704049844235</v>
      </c>
      <c r="K39" s="4">
        <f t="shared" si="9"/>
        <v>0.2839506172839506</v>
      </c>
      <c r="L39" s="4">
        <f t="shared" si="9"/>
        <v>0.3333333333333333</v>
      </c>
      <c r="M39" s="4">
        <f t="shared" si="9"/>
        <v>0.3389830508474576</v>
      </c>
      <c r="N39" s="4">
        <f t="shared" si="9"/>
        <v>0.20413064361191163</v>
      </c>
    </row>
    <row r="40" spans="1:14" s="2" customFormat="1" ht="12.75">
      <c r="A40" s="2" t="s">
        <v>50</v>
      </c>
      <c r="D40" s="2">
        <f>RANK(D50,D49:D51)</f>
        <v>3</v>
      </c>
      <c r="E40" s="2">
        <f aca="true" t="shared" si="10" ref="E40:N40">RANK(E50,E49:E51)</f>
        <v>2</v>
      </c>
      <c r="F40" s="2">
        <f t="shared" si="10"/>
        <v>2</v>
      </c>
      <c r="G40" s="2">
        <f t="shared" si="10"/>
        <v>2</v>
      </c>
      <c r="H40" s="2">
        <f t="shared" si="10"/>
        <v>3</v>
      </c>
      <c r="I40" s="2">
        <f t="shared" si="10"/>
        <v>2</v>
      </c>
      <c r="J40" s="2">
        <f t="shared" si="10"/>
        <v>1</v>
      </c>
      <c r="K40" s="2">
        <f t="shared" si="10"/>
        <v>2</v>
      </c>
      <c r="L40" s="2">
        <f t="shared" si="10"/>
        <v>1</v>
      </c>
      <c r="M40" s="2">
        <f t="shared" si="10"/>
        <v>1</v>
      </c>
      <c r="N40" s="2">
        <f t="shared" si="10"/>
        <v>1</v>
      </c>
    </row>
    <row r="42" spans="1:14" s="2" customFormat="1" ht="12.75">
      <c r="A42" s="2" t="s">
        <v>52</v>
      </c>
      <c r="D42" s="2">
        <f>AVERAGE(D23:D29)</f>
        <v>63.42857142857143</v>
      </c>
      <c r="E42" s="2">
        <f aca="true" t="shared" si="11" ref="E42:M42">AVERAGE(E23:E29)</f>
        <v>40.57142857142857</v>
      </c>
      <c r="F42" s="2">
        <f t="shared" si="11"/>
        <v>17</v>
      </c>
      <c r="G42" s="2">
        <f t="shared" si="11"/>
        <v>10.142857142857142</v>
      </c>
      <c r="H42" s="2">
        <f t="shared" si="11"/>
        <v>12.571428571428571</v>
      </c>
      <c r="I42" s="2">
        <f t="shared" si="11"/>
        <v>12</v>
      </c>
      <c r="J42" s="2">
        <f t="shared" si="11"/>
        <v>14.857142857142858</v>
      </c>
      <c r="K42" s="2">
        <f t="shared" si="11"/>
        <v>4.857142857142857</v>
      </c>
      <c r="L42" s="2">
        <f t="shared" si="11"/>
        <v>4.142857142857143</v>
      </c>
      <c r="M42" s="2">
        <f t="shared" si="11"/>
        <v>35.857142857142854</v>
      </c>
      <c r="N42" s="2">
        <f>AVERAGE(N23:N29)</f>
        <v>179.57142857142858</v>
      </c>
    </row>
    <row r="43" spans="1:14" s="4" customFormat="1" ht="12.75">
      <c r="A43" s="4" t="s">
        <v>49</v>
      </c>
      <c r="D43" s="4">
        <f>D30/D32</f>
        <v>0.7538200339558574</v>
      </c>
      <c r="E43" s="4">
        <f aca="true" t="shared" si="12" ref="E43:N43">E30/E32</f>
        <v>0.7171717171717171</v>
      </c>
      <c r="F43" s="4">
        <f t="shared" si="12"/>
        <v>0.8321678321678322</v>
      </c>
      <c r="G43" s="4">
        <f t="shared" si="12"/>
        <v>0.5819672131147541</v>
      </c>
      <c r="H43" s="4">
        <f t="shared" si="12"/>
        <v>0.7096774193548387</v>
      </c>
      <c r="I43" s="4">
        <f t="shared" si="12"/>
        <v>0.358974358974359</v>
      </c>
      <c r="J43" s="4">
        <f t="shared" si="12"/>
        <v>0.32398753894080995</v>
      </c>
      <c r="K43" s="4">
        <f t="shared" si="12"/>
        <v>0.41975308641975306</v>
      </c>
      <c r="L43" s="4">
        <f t="shared" si="12"/>
        <v>0.4027777777777778</v>
      </c>
      <c r="M43" s="4">
        <f t="shared" si="12"/>
        <v>0.3545197740112994</v>
      </c>
      <c r="N43" s="4">
        <f t="shared" si="12"/>
        <v>0.6037463976945245</v>
      </c>
    </row>
    <row r="44" spans="1:14" s="2" customFormat="1" ht="12.75">
      <c r="A44" s="2" t="s">
        <v>50</v>
      </c>
      <c r="D44" s="2">
        <f>RANK(D51,D49:D51)</f>
        <v>1</v>
      </c>
      <c r="E44" s="2">
        <f aca="true" t="shared" si="13" ref="E44:N44">RANK(E51,E49:E51)</f>
        <v>1</v>
      </c>
      <c r="F44" s="2">
        <f t="shared" si="13"/>
        <v>1</v>
      </c>
      <c r="G44" s="2">
        <f t="shared" si="13"/>
        <v>3</v>
      </c>
      <c r="H44" s="2">
        <f t="shared" si="13"/>
        <v>2</v>
      </c>
      <c r="I44" s="2">
        <f t="shared" si="13"/>
        <v>3</v>
      </c>
      <c r="J44" s="2">
        <f t="shared" si="13"/>
        <v>3</v>
      </c>
      <c r="K44" s="2">
        <f t="shared" si="13"/>
        <v>3</v>
      </c>
      <c r="L44" s="2">
        <f t="shared" si="13"/>
        <v>3</v>
      </c>
      <c r="M44" s="2">
        <f t="shared" si="13"/>
        <v>3</v>
      </c>
      <c r="N44" s="2">
        <f t="shared" si="13"/>
        <v>3</v>
      </c>
    </row>
    <row r="46" spans="1:14" s="2" customFormat="1" ht="12" customHeight="1">
      <c r="A46" s="2" t="s">
        <v>53</v>
      </c>
      <c r="D46" s="2">
        <f>(D30+D21+D17)/8</f>
        <v>73.625</v>
      </c>
      <c r="E46" s="2">
        <f>(E30+E21+E17)/8</f>
        <v>49.5</v>
      </c>
      <c r="F46" s="2">
        <f>(F30+F21+F17)/8</f>
        <v>17.875</v>
      </c>
      <c r="G46" s="2">
        <f>(G30+G21+G17)/8</f>
        <v>15.25</v>
      </c>
      <c r="H46" s="2">
        <f>(H30+H21+H17)/8</f>
        <v>15.5</v>
      </c>
      <c r="I46" s="2">
        <f>(I30+I21+I17)/3</f>
        <v>78</v>
      </c>
      <c r="J46" s="2">
        <f>(J30+J21+J17)/3</f>
        <v>107</v>
      </c>
      <c r="K46" s="2">
        <f>(K30+K21+K17)/3</f>
        <v>27</v>
      </c>
      <c r="L46" s="2">
        <f>(L30+L21+L17)/3</f>
        <v>24</v>
      </c>
      <c r="M46" s="2">
        <f>(M30+M21+M17)/3</f>
        <v>236</v>
      </c>
      <c r="N46" s="2">
        <f>(N30+N21+N17)/11</f>
        <v>189.27272727272728</v>
      </c>
    </row>
    <row r="49" spans="4:14" ht="12.75" hidden="1">
      <c r="D49" s="1">
        <f>D34</f>
        <v>39</v>
      </c>
      <c r="E49" s="1">
        <f aca="true" t="shared" si="14" ref="E49:N49">E34</f>
        <v>19</v>
      </c>
      <c r="F49" s="1">
        <f t="shared" si="14"/>
        <v>4.5</v>
      </c>
      <c r="G49" s="1">
        <f t="shared" si="14"/>
        <v>15</v>
      </c>
      <c r="H49" s="1">
        <f t="shared" si="14"/>
        <v>14</v>
      </c>
      <c r="I49" s="1">
        <f t="shared" si="14"/>
        <v>39</v>
      </c>
      <c r="J49" s="1">
        <f t="shared" si="14"/>
        <v>48</v>
      </c>
      <c r="K49" s="1">
        <f t="shared" si="14"/>
        <v>12</v>
      </c>
      <c r="L49" s="1">
        <f t="shared" si="14"/>
        <v>9.5</v>
      </c>
      <c r="M49" s="1">
        <f t="shared" si="14"/>
        <v>108.5</v>
      </c>
      <c r="N49" s="1">
        <f t="shared" si="14"/>
        <v>200</v>
      </c>
    </row>
    <row r="50" spans="4:14" ht="12.75" hidden="1">
      <c r="D50" s="1">
        <f>D38</f>
        <v>33.5</v>
      </c>
      <c r="E50" s="1">
        <f aca="true" t="shared" si="15" ref="E50:N50">E38</f>
        <v>37</v>
      </c>
      <c r="F50" s="1">
        <f t="shared" si="15"/>
        <v>7.5</v>
      </c>
      <c r="G50" s="1">
        <f t="shared" si="15"/>
        <v>10.5</v>
      </c>
      <c r="H50" s="1">
        <f t="shared" si="15"/>
        <v>4</v>
      </c>
      <c r="I50" s="1">
        <f t="shared" si="15"/>
        <v>36</v>
      </c>
      <c r="J50" s="1">
        <f t="shared" si="15"/>
        <v>60.5</v>
      </c>
      <c r="K50" s="1">
        <f t="shared" si="15"/>
        <v>11.5</v>
      </c>
      <c r="L50" s="1">
        <f t="shared" si="15"/>
        <v>12</v>
      </c>
      <c r="M50" s="1">
        <f t="shared" si="15"/>
        <v>120</v>
      </c>
      <c r="N50" s="1">
        <f t="shared" si="15"/>
        <v>212.5</v>
      </c>
    </row>
    <row r="51" spans="4:14" ht="12.75" hidden="1">
      <c r="D51" s="1">
        <f>D42</f>
        <v>63.42857142857143</v>
      </c>
      <c r="E51" s="1">
        <f aca="true" t="shared" si="16" ref="E51:N51">E42</f>
        <v>40.57142857142857</v>
      </c>
      <c r="F51" s="1">
        <f t="shared" si="16"/>
        <v>17</v>
      </c>
      <c r="G51" s="1">
        <f t="shared" si="16"/>
        <v>10.142857142857142</v>
      </c>
      <c r="H51" s="1">
        <f t="shared" si="16"/>
        <v>12.571428571428571</v>
      </c>
      <c r="I51" s="1">
        <f t="shared" si="16"/>
        <v>12</v>
      </c>
      <c r="J51" s="1">
        <f t="shared" si="16"/>
        <v>14.857142857142858</v>
      </c>
      <c r="K51" s="1">
        <f t="shared" si="16"/>
        <v>4.857142857142857</v>
      </c>
      <c r="L51" s="1">
        <f t="shared" si="16"/>
        <v>4.142857142857143</v>
      </c>
      <c r="M51" s="1">
        <f t="shared" si="16"/>
        <v>35.857142857142854</v>
      </c>
      <c r="N51" s="1">
        <f t="shared" si="16"/>
        <v>179.57142857142858</v>
      </c>
    </row>
  </sheetData>
  <sheetProtection/>
  <printOptions/>
  <pageMargins left="0" right="0" top="0.25" bottom="0.25" header="0.5" footer="0.5"/>
  <pageSetup horizontalDpi="600" verticalDpi="600" orientation="landscape" r:id="rId1"/>
  <headerFooter alignWithMargins="0"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21.28125" style="1" customWidth="1"/>
    <col min="2" max="2" width="9.140625" style="1" customWidth="1"/>
    <col min="3" max="3" width="3.00390625" style="1" customWidth="1"/>
    <col min="4" max="4" width="9.57421875" style="1" customWidth="1"/>
    <col min="5" max="5" width="8.8515625" style="1" customWidth="1"/>
    <col min="6" max="6" width="8.7109375" style="1" customWidth="1"/>
    <col min="7" max="7" width="10.00390625" style="1" customWidth="1"/>
    <col min="8" max="8" width="10.57421875" style="1" customWidth="1"/>
    <col min="9" max="9" width="8.140625" style="1" customWidth="1"/>
    <col min="10" max="10" width="9.57421875" style="1" customWidth="1"/>
    <col min="11" max="11" width="10.00390625" style="1" customWidth="1"/>
    <col min="12" max="12" width="9.140625" style="1" customWidth="1"/>
    <col min="13" max="13" width="8.140625" style="1" customWidth="1"/>
    <col min="14" max="14" width="10.00390625" style="1" customWidth="1"/>
    <col min="15" max="16384" width="9.140625" style="1" customWidth="1"/>
  </cols>
  <sheetData>
    <row r="1" ht="12.75">
      <c r="F1" s="2" t="s">
        <v>55</v>
      </c>
    </row>
    <row r="2" ht="12.75">
      <c r="F2" s="2" t="s">
        <v>54</v>
      </c>
    </row>
    <row r="3" ht="12.75">
      <c r="F3" s="6" t="s">
        <v>63</v>
      </c>
    </row>
    <row r="5" spans="1:14" ht="12.7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ht="12.7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ht="12.7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ht="12.7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ht="12.7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ht="12.75">
      <c r="A11" s="9" t="s">
        <v>72</v>
      </c>
    </row>
    <row r="12" spans="1:14" ht="12.75">
      <c r="A12" s="1" t="s">
        <v>28</v>
      </c>
      <c r="D12" s="1">
        <v>30</v>
      </c>
      <c r="E12" s="3">
        <v>1</v>
      </c>
      <c r="F12" s="3">
        <v>1</v>
      </c>
      <c r="G12" s="3">
        <v>1</v>
      </c>
      <c r="H12" s="3">
        <v>0</v>
      </c>
      <c r="I12" s="3">
        <v>2</v>
      </c>
      <c r="J12" s="3">
        <v>1</v>
      </c>
      <c r="K12" s="3">
        <v>2</v>
      </c>
      <c r="L12" s="3">
        <v>0</v>
      </c>
      <c r="M12" s="3">
        <f>+I12+J12+K12+L12</f>
        <v>5</v>
      </c>
      <c r="N12" s="3">
        <f>SUM(D12:L12)</f>
        <v>38</v>
      </c>
    </row>
    <row r="13" spans="1:14" s="2" customFormat="1" ht="12.75">
      <c r="A13" s="2" t="s">
        <v>29</v>
      </c>
      <c r="D13" s="2">
        <v>30</v>
      </c>
      <c r="E13" s="2">
        <f aca="true" t="shared" si="0" ref="E13:N13">E12</f>
        <v>1</v>
      </c>
      <c r="F13" s="2">
        <f t="shared" si="0"/>
        <v>1</v>
      </c>
      <c r="G13" s="2">
        <f t="shared" si="0"/>
        <v>1</v>
      </c>
      <c r="H13" s="2">
        <v>0</v>
      </c>
      <c r="I13" s="2">
        <f t="shared" si="0"/>
        <v>2</v>
      </c>
      <c r="J13" s="2">
        <f t="shared" si="0"/>
        <v>1</v>
      </c>
      <c r="K13" s="2">
        <f t="shared" si="0"/>
        <v>2</v>
      </c>
      <c r="L13" s="2">
        <v>0</v>
      </c>
      <c r="M13" s="2">
        <f t="shared" si="0"/>
        <v>5</v>
      </c>
      <c r="N13" s="2">
        <f t="shared" si="0"/>
        <v>38</v>
      </c>
    </row>
    <row r="14" s="2" customFormat="1" ht="12.75"/>
    <row r="15" spans="1:14" ht="12.75">
      <c r="A15" s="1" t="s">
        <v>56</v>
      </c>
      <c r="B15" s="1" t="s">
        <v>32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85</v>
      </c>
      <c r="J15" s="1">
        <v>95</v>
      </c>
      <c r="K15" s="1">
        <v>28</v>
      </c>
      <c r="L15" s="1">
        <v>16</v>
      </c>
      <c r="M15" s="3">
        <f>+I15+J15+K15+L15</f>
        <v>224</v>
      </c>
      <c r="N15" s="3">
        <f>SUM(D15:L15)</f>
        <v>224</v>
      </c>
    </row>
    <row r="16" spans="1:14" ht="12.75">
      <c r="A16" s="1" t="s">
        <v>31</v>
      </c>
      <c r="B16" s="1" t="s">
        <v>33</v>
      </c>
      <c r="D16" s="1">
        <v>93</v>
      </c>
      <c r="E16" s="1">
        <v>45</v>
      </c>
      <c r="F16" s="1">
        <v>12</v>
      </c>
      <c r="G16" s="1">
        <v>20</v>
      </c>
      <c r="H16" s="1">
        <v>21</v>
      </c>
      <c r="I16" s="1">
        <v>0</v>
      </c>
      <c r="J16" s="1">
        <v>0</v>
      </c>
      <c r="K16" s="1">
        <v>0</v>
      </c>
      <c r="L16" s="1">
        <v>0</v>
      </c>
      <c r="M16" s="3">
        <f>+I16+J16+K16+L16</f>
        <v>0</v>
      </c>
      <c r="N16" s="3">
        <f>SUM(D16:L16)</f>
        <v>191</v>
      </c>
    </row>
    <row r="17" spans="1:14" s="2" customFormat="1" ht="12.75">
      <c r="A17" s="2" t="s">
        <v>34</v>
      </c>
      <c r="D17" s="2">
        <f>+D15+D16</f>
        <v>93</v>
      </c>
      <c r="E17" s="2">
        <f aca="true" t="shared" si="1" ref="E17:N17">+E15+E16</f>
        <v>45</v>
      </c>
      <c r="F17" s="2">
        <f t="shared" si="1"/>
        <v>12</v>
      </c>
      <c r="G17" s="2">
        <f t="shared" si="1"/>
        <v>20</v>
      </c>
      <c r="H17" s="2">
        <f t="shared" si="1"/>
        <v>21</v>
      </c>
      <c r="I17" s="2">
        <f t="shared" si="1"/>
        <v>85</v>
      </c>
      <c r="J17" s="2">
        <f t="shared" si="1"/>
        <v>95</v>
      </c>
      <c r="K17" s="2">
        <f t="shared" si="1"/>
        <v>28</v>
      </c>
      <c r="L17" s="2">
        <f t="shared" si="1"/>
        <v>16</v>
      </c>
      <c r="M17" s="2">
        <f t="shared" si="1"/>
        <v>224</v>
      </c>
      <c r="N17" s="2">
        <f t="shared" si="1"/>
        <v>415</v>
      </c>
    </row>
    <row r="19" spans="1:14" ht="12.75">
      <c r="A19" s="3" t="s">
        <v>58</v>
      </c>
      <c r="B19" s="1" t="s">
        <v>36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</v>
      </c>
      <c r="J19" s="1">
        <v>103</v>
      </c>
      <c r="K19" s="1">
        <v>36</v>
      </c>
      <c r="L19" s="1">
        <v>18</v>
      </c>
      <c r="M19" s="3">
        <f>+I19+J19+K19+L19</f>
        <v>238</v>
      </c>
      <c r="N19" s="3">
        <f>SUM(D19:L19)</f>
        <v>238</v>
      </c>
    </row>
    <row r="20" spans="1:14" ht="12.75">
      <c r="A20" s="1" t="s">
        <v>35</v>
      </c>
      <c r="B20" s="1" t="s">
        <v>37</v>
      </c>
      <c r="D20" s="1">
        <v>54</v>
      </c>
      <c r="E20" s="1">
        <v>61</v>
      </c>
      <c r="F20" s="1">
        <v>18</v>
      </c>
      <c r="G20" s="1">
        <v>11</v>
      </c>
      <c r="H20" s="1">
        <v>18</v>
      </c>
      <c r="I20" s="1">
        <v>0</v>
      </c>
      <c r="J20" s="1">
        <v>0</v>
      </c>
      <c r="K20" s="1">
        <v>0</v>
      </c>
      <c r="L20" s="1">
        <v>0</v>
      </c>
      <c r="M20" s="3">
        <f>+I20+J20+K20+L20</f>
        <v>0</v>
      </c>
      <c r="N20" s="3">
        <f>SUM(D20:L20)</f>
        <v>162</v>
      </c>
    </row>
    <row r="21" spans="1:14" s="2" customFormat="1" ht="12.75">
      <c r="A21" s="2" t="s">
        <v>38</v>
      </c>
      <c r="D21" s="2">
        <f>+D19+D20</f>
        <v>54</v>
      </c>
      <c r="E21" s="2">
        <f aca="true" t="shared" si="2" ref="E21:N21">+E19+E20</f>
        <v>61</v>
      </c>
      <c r="F21" s="2">
        <f t="shared" si="2"/>
        <v>18</v>
      </c>
      <c r="G21" s="2">
        <f t="shared" si="2"/>
        <v>11</v>
      </c>
      <c r="H21" s="2">
        <f t="shared" si="2"/>
        <v>18</v>
      </c>
      <c r="I21" s="2">
        <f t="shared" si="2"/>
        <v>81</v>
      </c>
      <c r="J21" s="2">
        <f t="shared" si="2"/>
        <v>103</v>
      </c>
      <c r="K21" s="2">
        <f t="shared" si="2"/>
        <v>36</v>
      </c>
      <c r="L21" s="2">
        <f t="shared" si="2"/>
        <v>18</v>
      </c>
      <c r="M21" s="2">
        <f t="shared" si="2"/>
        <v>238</v>
      </c>
      <c r="N21" s="2">
        <f t="shared" si="2"/>
        <v>400</v>
      </c>
    </row>
    <row r="22" s="2" customFormat="1" ht="12.75"/>
    <row r="23" spans="1:14" ht="12.75">
      <c r="A23" s="1" t="s">
        <v>44</v>
      </c>
      <c r="B23" s="1" t="s">
        <v>60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98</v>
      </c>
      <c r="J23" s="1">
        <v>97</v>
      </c>
      <c r="K23" s="1">
        <v>37</v>
      </c>
      <c r="L23" s="1">
        <v>24</v>
      </c>
      <c r="M23" s="3">
        <f aca="true" t="shared" si="3" ref="M23:M29">+I23+J23+K23+L23</f>
        <v>256</v>
      </c>
      <c r="N23" s="3">
        <f aca="true" t="shared" si="4" ref="N23:N29">SUM(D23:L23)</f>
        <v>256</v>
      </c>
    </row>
    <row r="24" spans="1:14" ht="12.75">
      <c r="A24" s="1" t="s">
        <v>57</v>
      </c>
      <c r="B24" s="1" t="s">
        <v>61</v>
      </c>
      <c r="D24" s="1">
        <v>66</v>
      </c>
      <c r="E24" s="1">
        <v>26</v>
      </c>
      <c r="F24" s="1">
        <v>13</v>
      </c>
      <c r="G24" s="1">
        <v>3</v>
      </c>
      <c r="H24" s="1">
        <v>10</v>
      </c>
      <c r="I24" s="1">
        <v>0</v>
      </c>
      <c r="J24" s="1">
        <v>0</v>
      </c>
      <c r="K24" s="1">
        <v>0</v>
      </c>
      <c r="L24" s="1">
        <v>0</v>
      </c>
      <c r="M24" s="3">
        <f t="shared" si="3"/>
        <v>0</v>
      </c>
      <c r="N24" s="3">
        <f t="shared" si="4"/>
        <v>118</v>
      </c>
    </row>
    <row r="25" spans="1:14" ht="12.75">
      <c r="A25" s="1" t="s">
        <v>65</v>
      </c>
      <c r="B25" s="1" t="s">
        <v>39</v>
      </c>
      <c r="D25" s="1">
        <v>69</v>
      </c>
      <c r="E25" s="1">
        <v>41</v>
      </c>
      <c r="F25" s="1">
        <v>16</v>
      </c>
      <c r="G25" s="1">
        <v>8</v>
      </c>
      <c r="H25" s="1">
        <v>12</v>
      </c>
      <c r="I25" s="1">
        <v>0</v>
      </c>
      <c r="J25" s="1">
        <v>0</v>
      </c>
      <c r="K25" s="1">
        <v>0</v>
      </c>
      <c r="L25" s="1">
        <v>0</v>
      </c>
      <c r="M25" s="3">
        <f t="shared" si="3"/>
        <v>0</v>
      </c>
      <c r="N25" s="3">
        <f t="shared" si="4"/>
        <v>146</v>
      </c>
    </row>
    <row r="26" spans="1:14" ht="12.75">
      <c r="A26" s="1" t="s">
        <v>67</v>
      </c>
      <c r="B26" s="1" t="s">
        <v>40</v>
      </c>
      <c r="D26" s="1">
        <v>49</v>
      </c>
      <c r="E26" s="1">
        <v>73</v>
      </c>
      <c r="F26" s="1">
        <v>27</v>
      </c>
      <c r="G26" s="1">
        <v>11</v>
      </c>
      <c r="H26" s="1">
        <v>27</v>
      </c>
      <c r="I26" s="1">
        <v>0</v>
      </c>
      <c r="J26" s="1">
        <v>0</v>
      </c>
      <c r="K26" s="1">
        <v>0</v>
      </c>
      <c r="L26" s="1">
        <v>0</v>
      </c>
      <c r="M26" s="3">
        <f t="shared" si="3"/>
        <v>0</v>
      </c>
      <c r="N26" s="3">
        <f t="shared" si="4"/>
        <v>187</v>
      </c>
    </row>
    <row r="27" spans="1:14" ht="12.75">
      <c r="A27" s="3" t="s">
        <v>62</v>
      </c>
      <c r="B27" s="1" t="s">
        <v>41</v>
      </c>
      <c r="D27" s="1">
        <v>102</v>
      </c>
      <c r="E27" s="1">
        <v>72</v>
      </c>
      <c r="F27" s="1">
        <v>29</v>
      </c>
      <c r="G27" s="1">
        <v>18</v>
      </c>
      <c r="H27" s="1">
        <v>12</v>
      </c>
      <c r="I27" s="1">
        <v>0</v>
      </c>
      <c r="J27" s="1">
        <v>0</v>
      </c>
      <c r="K27" s="1">
        <v>0</v>
      </c>
      <c r="L27" s="1">
        <v>0</v>
      </c>
      <c r="M27" s="3">
        <f t="shared" si="3"/>
        <v>0</v>
      </c>
      <c r="N27" s="3">
        <f t="shared" si="4"/>
        <v>233</v>
      </c>
    </row>
    <row r="28" spans="1:14" ht="12.75">
      <c r="A28" s="1" t="s">
        <v>45</v>
      </c>
      <c r="B28" s="1" t="s">
        <v>42</v>
      </c>
      <c r="D28" s="1">
        <v>66</v>
      </c>
      <c r="E28" s="1">
        <v>36</v>
      </c>
      <c r="F28" s="1">
        <v>17</v>
      </c>
      <c r="G28" s="1">
        <v>9</v>
      </c>
      <c r="H28" s="1">
        <v>8</v>
      </c>
      <c r="I28" s="1">
        <v>0</v>
      </c>
      <c r="J28" s="1">
        <v>0</v>
      </c>
      <c r="K28" s="1">
        <v>0</v>
      </c>
      <c r="L28" s="1">
        <v>0</v>
      </c>
      <c r="M28" s="3">
        <f t="shared" si="3"/>
        <v>0</v>
      </c>
      <c r="N28" s="3">
        <f t="shared" si="4"/>
        <v>136</v>
      </c>
    </row>
    <row r="29" spans="1:14" ht="12.75">
      <c r="A29" s="1" t="s">
        <v>30</v>
      </c>
      <c r="B29" s="1" t="s">
        <v>43</v>
      </c>
      <c r="D29" s="1">
        <v>81</v>
      </c>
      <c r="E29" s="1">
        <v>47</v>
      </c>
      <c r="F29" s="1">
        <v>14</v>
      </c>
      <c r="G29" s="1">
        <v>4</v>
      </c>
      <c r="H29" s="1">
        <v>18</v>
      </c>
      <c r="I29" s="1">
        <v>0</v>
      </c>
      <c r="J29" s="1">
        <v>0</v>
      </c>
      <c r="K29" s="1">
        <v>0</v>
      </c>
      <c r="L29" s="1">
        <v>0</v>
      </c>
      <c r="M29" s="3">
        <f t="shared" si="3"/>
        <v>0</v>
      </c>
      <c r="N29" s="3">
        <f t="shared" si="4"/>
        <v>164</v>
      </c>
    </row>
    <row r="30" spans="1:14" s="2" customFormat="1" ht="12.75">
      <c r="A30" s="2" t="s">
        <v>46</v>
      </c>
      <c r="D30" s="2">
        <f>SUM(D23:D29)</f>
        <v>433</v>
      </c>
      <c r="E30" s="2">
        <f aca="true" t="shared" si="5" ref="E30:L30">SUM(E23:E29)</f>
        <v>295</v>
      </c>
      <c r="F30" s="2">
        <f t="shared" si="5"/>
        <v>116</v>
      </c>
      <c r="G30" s="2">
        <v>53</v>
      </c>
      <c r="H30" s="2">
        <v>87</v>
      </c>
      <c r="I30" s="2">
        <f t="shared" si="5"/>
        <v>98</v>
      </c>
      <c r="J30" s="2">
        <f t="shared" si="5"/>
        <v>97</v>
      </c>
      <c r="K30" s="2">
        <f t="shared" si="5"/>
        <v>37</v>
      </c>
      <c r="L30" s="2">
        <f t="shared" si="5"/>
        <v>24</v>
      </c>
      <c r="M30" s="2">
        <f>SUM(M23:M29)</f>
        <v>256</v>
      </c>
      <c r="N30" s="2">
        <f>SUM(N23:N29)</f>
        <v>1240</v>
      </c>
    </row>
    <row r="32" spans="1:14" s="2" customFormat="1" ht="12.75">
      <c r="A32" s="2" t="s">
        <v>47</v>
      </c>
      <c r="D32" s="2">
        <f aca="true" t="shared" si="6" ref="D32:L32">D17+D21+D30</f>
        <v>580</v>
      </c>
      <c r="E32" s="2">
        <f t="shared" si="6"/>
        <v>401</v>
      </c>
      <c r="F32" s="2">
        <f t="shared" si="6"/>
        <v>146</v>
      </c>
      <c r="G32" s="2">
        <f t="shared" si="6"/>
        <v>84</v>
      </c>
      <c r="H32" s="2">
        <f t="shared" si="6"/>
        <v>126</v>
      </c>
      <c r="I32" s="2">
        <f t="shared" si="6"/>
        <v>264</v>
      </c>
      <c r="J32" s="2">
        <f t="shared" si="6"/>
        <v>295</v>
      </c>
      <c r="K32" s="2">
        <f t="shared" si="6"/>
        <v>101</v>
      </c>
      <c r="L32" s="2">
        <f t="shared" si="6"/>
        <v>58</v>
      </c>
      <c r="M32" s="2">
        <f>+M17+M21+M30</f>
        <v>718</v>
      </c>
      <c r="N32" s="2">
        <f>+N17+N21+N30</f>
        <v>2055</v>
      </c>
    </row>
    <row r="34" spans="1:14" s="2" customFormat="1" ht="12.75">
      <c r="A34" s="2" t="s">
        <v>48</v>
      </c>
      <c r="D34" s="2">
        <f>AVERAGE(D15:D16)</f>
        <v>46.5</v>
      </c>
      <c r="E34" s="2">
        <f aca="true" t="shared" si="7" ref="E34:L34">AVERAGE(E15:E16)</f>
        <v>22.5</v>
      </c>
      <c r="F34" s="2">
        <f t="shared" si="7"/>
        <v>6</v>
      </c>
      <c r="G34" s="2">
        <f t="shared" si="7"/>
        <v>10</v>
      </c>
      <c r="H34" s="2">
        <f t="shared" si="7"/>
        <v>10.5</v>
      </c>
      <c r="I34" s="2">
        <f t="shared" si="7"/>
        <v>42.5</v>
      </c>
      <c r="J34" s="2">
        <f t="shared" si="7"/>
        <v>47.5</v>
      </c>
      <c r="K34" s="2">
        <f t="shared" si="7"/>
        <v>14</v>
      </c>
      <c r="L34" s="2">
        <f t="shared" si="7"/>
        <v>8</v>
      </c>
      <c r="M34" s="2">
        <f>AVERAGE(M15:M16)</f>
        <v>112</v>
      </c>
      <c r="N34" s="2">
        <f>AVERAGE(N15:N16)</f>
        <v>207.5</v>
      </c>
    </row>
    <row r="35" spans="1:14" s="4" customFormat="1" ht="12.75">
      <c r="A35" s="4" t="s">
        <v>49</v>
      </c>
      <c r="D35" s="4">
        <f>D17/D32</f>
        <v>0.16034482758620688</v>
      </c>
      <c r="E35" s="4">
        <f aca="true" t="shared" si="8" ref="E35:N35">E17/E32</f>
        <v>0.11221945137157108</v>
      </c>
      <c r="F35" s="4">
        <f t="shared" si="8"/>
        <v>0.0821917808219178</v>
      </c>
      <c r="G35" s="4">
        <f t="shared" si="8"/>
        <v>0.23809523809523808</v>
      </c>
      <c r="H35" s="4">
        <f t="shared" si="8"/>
        <v>0.16666666666666666</v>
      </c>
      <c r="I35" s="4">
        <f t="shared" si="8"/>
        <v>0.32196969696969696</v>
      </c>
      <c r="J35" s="4">
        <f t="shared" si="8"/>
        <v>0.3220338983050847</v>
      </c>
      <c r="K35" s="4">
        <f t="shared" si="8"/>
        <v>0.27722772277227725</v>
      </c>
      <c r="L35" s="4">
        <f t="shared" si="8"/>
        <v>0.27586206896551724</v>
      </c>
      <c r="M35" s="4">
        <f t="shared" si="8"/>
        <v>0.31197771587743733</v>
      </c>
      <c r="N35" s="4">
        <f t="shared" si="8"/>
        <v>0.20194647201946472</v>
      </c>
    </row>
    <row r="36" spans="1:14" s="2" customFormat="1" ht="12.75">
      <c r="A36" s="2" t="s">
        <v>50</v>
      </c>
      <c r="D36" s="2">
        <f>RANK(D49,D49:D51)</f>
        <v>2</v>
      </c>
      <c r="E36" s="2">
        <f aca="true" t="shared" si="9" ref="E36:N36">RANK(E49,E49:E51)</f>
        <v>3</v>
      </c>
      <c r="F36" s="2">
        <f t="shared" si="9"/>
        <v>3</v>
      </c>
      <c r="G36" s="2">
        <f t="shared" si="9"/>
        <v>1</v>
      </c>
      <c r="H36" s="2">
        <f t="shared" si="9"/>
        <v>2</v>
      </c>
      <c r="I36" s="2">
        <f t="shared" si="9"/>
        <v>1</v>
      </c>
      <c r="J36" s="2">
        <f t="shared" si="9"/>
        <v>2</v>
      </c>
      <c r="K36" s="2">
        <f t="shared" si="9"/>
        <v>2</v>
      </c>
      <c r="L36" s="2">
        <f t="shared" si="9"/>
        <v>2</v>
      </c>
      <c r="M36" s="2">
        <f t="shared" si="9"/>
        <v>2</v>
      </c>
      <c r="N36" s="2">
        <f t="shared" si="9"/>
        <v>1</v>
      </c>
    </row>
    <row r="38" spans="1:14" s="2" customFormat="1" ht="12.75">
      <c r="A38" s="2" t="s">
        <v>51</v>
      </c>
      <c r="D38" s="2">
        <f>AVERAGE(D19:D20)</f>
        <v>27</v>
      </c>
      <c r="E38" s="2">
        <f aca="true" t="shared" si="10" ref="E38:N38">AVERAGE(E19:E20)</f>
        <v>30.5</v>
      </c>
      <c r="F38" s="2">
        <f t="shared" si="10"/>
        <v>9</v>
      </c>
      <c r="G38" s="2">
        <f t="shared" si="10"/>
        <v>5.5</v>
      </c>
      <c r="H38" s="2">
        <f t="shared" si="10"/>
        <v>9</v>
      </c>
      <c r="I38" s="2">
        <f t="shared" si="10"/>
        <v>40.5</v>
      </c>
      <c r="J38" s="2">
        <f t="shared" si="10"/>
        <v>51.5</v>
      </c>
      <c r="K38" s="2">
        <f t="shared" si="10"/>
        <v>18</v>
      </c>
      <c r="L38" s="2">
        <f t="shared" si="10"/>
        <v>9</v>
      </c>
      <c r="M38" s="2">
        <f t="shared" si="10"/>
        <v>119</v>
      </c>
      <c r="N38" s="2">
        <f t="shared" si="10"/>
        <v>200</v>
      </c>
    </row>
    <row r="39" spans="1:14" s="4" customFormat="1" ht="12.75">
      <c r="A39" s="4" t="s">
        <v>49</v>
      </c>
      <c r="D39" s="4">
        <f>D21/D32</f>
        <v>0.09310344827586207</v>
      </c>
      <c r="E39" s="4">
        <f aca="true" t="shared" si="11" ref="E39:N39">E21/E32</f>
        <v>0.15211970074812967</v>
      </c>
      <c r="F39" s="4">
        <f t="shared" si="11"/>
        <v>0.1232876712328767</v>
      </c>
      <c r="G39" s="4">
        <f t="shared" si="11"/>
        <v>0.13095238095238096</v>
      </c>
      <c r="H39" s="4">
        <f t="shared" si="11"/>
        <v>0.14285714285714285</v>
      </c>
      <c r="I39" s="4">
        <f t="shared" si="11"/>
        <v>0.3068181818181818</v>
      </c>
      <c r="J39" s="4">
        <f t="shared" si="11"/>
        <v>0.34915254237288135</v>
      </c>
      <c r="K39" s="4">
        <f t="shared" si="11"/>
        <v>0.3564356435643564</v>
      </c>
      <c r="L39" s="4">
        <f t="shared" si="11"/>
        <v>0.3103448275862069</v>
      </c>
      <c r="M39" s="4">
        <f t="shared" si="11"/>
        <v>0.33147632311977715</v>
      </c>
      <c r="N39" s="4">
        <f t="shared" si="11"/>
        <v>0.19464720194647203</v>
      </c>
    </row>
    <row r="40" spans="1:14" s="2" customFormat="1" ht="12.75">
      <c r="A40" s="2" t="s">
        <v>50</v>
      </c>
      <c r="D40" s="2">
        <f>RANK(D50,D49:D51)</f>
        <v>3</v>
      </c>
      <c r="E40" s="2">
        <f aca="true" t="shared" si="12" ref="E40:N40">RANK(E50,E49:E51)</f>
        <v>2</v>
      </c>
      <c r="F40" s="2">
        <f t="shared" si="12"/>
        <v>2</v>
      </c>
      <c r="G40" s="2">
        <f t="shared" si="12"/>
        <v>3</v>
      </c>
      <c r="H40" s="2">
        <f t="shared" si="12"/>
        <v>3</v>
      </c>
      <c r="I40" s="2">
        <f t="shared" si="12"/>
        <v>2</v>
      </c>
      <c r="J40" s="2">
        <f t="shared" si="12"/>
        <v>1</v>
      </c>
      <c r="K40" s="2">
        <f t="shared" si="12"/>
        <v>1</v>
      </c>
      <c r="L40" s="2">
        <f t="shared" si="12"/>
        <v>1</v>
      </c>
      <c r="M40" s="2">
        <f t="shared" si="12"/>
        <v>1</v>
      </c>
      <c r="N40" s="2">
        <f t="shared" si="12"/>
        <v>2</v>
      </c>
    </row>
    <row r="42" spans="1:14" s="2" customFormat="1" ht="12.75">
      <c r="A42" s="2" t="s">
        <v>52</v>
      </c>
      <c r="D42" s="2">
        <f>AVERAGE(D23:D29)</f>
        <v>61.857142857142854</v>
      </c>
      <c r="E42" s="2">
        <f aca="true" t="shared" si="13" ref="E42:M42">AVERAGE(E23:E29)</f>
        <v>42.142857142857146</v>
      </c>
      <c r="F42" s="2">
        <f t="shared" si="13"/>
        <v>16.571428571428573</v>
      </c>
      <c r="G42" s="2">
        <f t="shared" si="13"/>
        <v>7.571428571428571</v>
      </c>
      <c r="H42" s="2">
        <f t="shared" si="13"/>
        <v>12.428571428571429</v>
      </c>
      <c r="I42" s="2">
        <f t="shared" si="13"/>
        <v>14</v>
      </c>
      <c r="J42" s="2">
        <f t="shared" si="13"/>
        <v>13.857142857142858</v>
      </c>
      <c r="K42" s="2">
        <f t="shared" si="13"/>
        <v>5.285714285714286</v>
      </c>
      <c r="L42" s="2">
        <f t="shared" si="13"/>
        <v>3.4285714285714284</v>
      </c>
      <c r="M42" s="2">
        <f t="shared" si="13"/>
        <v>36.57142857142857</v>
      </c>
      <c r="N42" s="2">
        <f>AVERAGE(N23:N29)</f>
        <v>177.14285714285714</v>
      </c>
    </row>
    <row r="43" spans="1:14" s="4" customFormat="1" ht="12.75">
      <c r="A43" s="4" t="s">
        <v>49</v>
      </c>
      <c r="D43" s="4">
        <f>D30/D32</f>
        <v>0.746551724137931</v>
      </c>
      <c r="E43" s="4">
        <f aca="true" t="shared" si="14" ref="E43:N43">E30/E32</f>
        <v>0.7356608478802993</v>
      </c>
      <c r="F43" s="4">
        <f t="shared" si="14"/>
        <v>0.7945205479452054</v>
      </c>
      <c r="G43" s="4">
        <f t="shared" si="14"/>
        <v>0.6309523809523809</v>
      </c>
      <c r="H43" s="4">
        <f t="shared" si="14"/>
        <v>0.6904761904761905</v>
      </c>
      <c r="I43" s="4">
        <f t="shared" si="14"/>
        <v>0.3712121212121212</v>
      </c>
      <c r="J43" s="4">
        <f t="shared" si="14"/>
        <v>0.3288135593220339</v>
      </c>
      <c r="K43" s="4">
        <f t="shared" si="14"/>
        <v>0.36633663366336633</v>
      </c>
      <c r="L43" s="4">
        <f t="shared" si="14"/>
        <v>0.41379310344827586</v>
      </c>
      <c r="M43" s="4">
        <f t="shared" si="14"/>
        <v>0.3565459610027855</v>
      </c>
      <c r="N43" s="4">
        <f t="shared" si="14"/>
        <v>0.6034063260340633</v>
      </c>
    </row>
    <row r="44" spans="1:14" s="2" customFormat="1" ht="12.75">
      <c r="A44" s="2" t="s">
        <v>50</v>
      </c>
      <c r="D44" s="2">
        <f>RANK(D51,D49:D51)</f>
        <v>1</v>
      </c>
      <c r="E44" s="2">
        <f aca="true" t="shared" si="15" ref="E44:N44">RANK(E51,E49:E51)</f>
        <v>1</v>
      </c>
      <c r="F44" s="2">
        <f t="shared" si="15"/>
        <v>1</v>
      </c>
      <c r="G44" s="2">
        <f t="shared" si="15"/>
        <v>2</v>
      </c>
      <c r="H44" s="2">
        <f t="shared" si="15"/>
        <v>1</v>
      </c>
      <c r="I44" s="2">
        <f t="shared" si="15"/>
        <v>3</v>
      </c>
      <c r="J44" s="2">
        <f t="shared" si="15"/>
        <v>3</v>
      </c>
      <c r="K44" s="2">
        <f t="shared" si="15"/>
        <v>3</v>
      </c>
      <c r="L44" s="2">
        <f t="shared" si="15"/>
        <v>3</v>
      </c>
      <c r="M44" s="2">
        <f t="shared" si="15"/>
        <v>3</v>
      </c>
      <c r="N44" s="2">
        <f t="shared" si="15"/>
        <v>3</v>
      </c>
    </row>
    <row r="46" spans="1:14" s="2" customFormat="1" ht="12" customHeight="1">
      <c r="A46" s="2" t="s">
        <v>53</v>
      </c>
      <c r="D46" s="2">
        <f>(D30+D21+D17)/8</f>
        <v>72.5</v>
      </c>
      <c r="E46" s="2">
        <f>(E30+E21+E17)/8</f>
        <v>50.125</v>
      </c>
      <c r="F46" s="2">
        <f>(F30+F21+F17)/8</f>
        <v>18.25</v>
      </c>
      <c r="G46" s="2">
        <f>(G30+G21+G17)/8</f>
        <v>10.5</v>
      </c>
      <c r="H46" s="2">
        <f>(H30+H21+H17)/8</f>
        <v>15.75</v>
      </c>
      <c r="I46" s="2">
        <f>(I30+I21+I17)/3</f>
        <v>88</v>
      </c>
      <c r="J46" s="2">
        <f>(J30+J21+J17)/3</f>
        <v>98.33333333333333</v>
      </c>
      <c r="K46" s="2">
        <f>(K30+K21+K17)/3</f>
        <v>33.666666666666664</v>
      </c>
      <c r="L46" s="2">
        <f>(L30+L21+L17)/3</f>
        <v>19.333333333333332</v>
      </c>
      <c r="M46" s="2">
        <f>(M30+M21+M17)/3</f>
        <v>239.33333333333334</v>
      </c>
      <c r="N46" s="2">
        <f>(N30+N21+N17)/11</f>
        <v>186.8181818181818</v>
      </c>
    </row>
    <row r="49" spans="4:14" ht="12.75">
      <c r="D49" s="1">
        <f>D34</f>
        <v>46.5</v>
      </c>
      <c r="E49" s="1">
        <f aca="true" t="shared" si="16" ref="E49:N49">E34</f>
        <v>22.5</v>
      </c>
      <c r="F49" s="1">
        <f t="shared" si="16"/>
        <v>6</v>
      </c>
      <c r="G49" s="1">
        <f t="shared" si="16"/>
        <v>10</v>
      </c>
      <c r="H49" s="1">
        <f t="shared" si="16"/>
        <v>10.5</v>
      </c>
      <c r="I49" s="1">
        <f t="shared" si="16"/>
        <v>42.5</v>
      </c>
      <c r="J49" s="1">
        <f t="shared" si="16"/>
        <v>47.5</v>
      </c>
      <c r="K49" s="1">
        <f t="shared" si="16"/>
        <v>14</v>
      </c>
      <c r="L49" s="1">
        <f t="shared" si="16"/>
        <v>8</v>
      </c>
      <c r="M49" s="1">
        <f t="shared" si="16"/>
        <v>112</v>
      </c>
      <c r="N49" s="1">
        <f t="shared" si="16"/>
        <v>207.5</v>
      </c>
    </row>
    <row r="50" spans="4:14" ht="12.75">
      <c r="D50" s="1">
        <f>D38</f>
        <v>27</v>
      </c>
      <c r="E50" s="1">
        <f aca="true" t="shared" si="17" ref="E50:N50">E38</f>
        <v>30.5</v>
      </c>
      <c r="F50" s="1">
        <f t="shared" si="17"/>
        <v>9</v>
      </c>
      <c r="G50" s="1">
        <f t="shared" si="17"/>
        <v>5.5</v>
      </c>
      <c r="H50" s="1">
        <f t="shared" si="17"/>
        <v>9</v>
      </c>
      <c r="I50" s="1">
        <f t="shared" si="17"/>
        <v>40.5</v>
      </c>
      <c r="J50" s="1">
        <f t="shared" si="17"/>
        <v>51.5</v>
      </c>
      <c r="K50" s="1">
        <f t="shared" si="17"/>
        <v>18</v>
      </c>
      <c r="L50" s="1">
        <f t="shared" si="17"/>
        <v>9</v>
      </c>
      <c r="M50" s="1">
        <f t="shared" si="17"/>
        <v>119</v>
      </c>
      <c r="N50" s="1">
        <f t="shared" si="17"/>
        <v>200</v>
      </c>
    </row>
    <row r="51" spans="4:14" ht="12.75">
      <c r="D51" s="1">
        <f>D42</f>
        <v>61.857142857142854</v>
      </c>
      <c r="E51" s="1">
        <f aca="true" t="shared" si="18" ref="E51:N51">E42</f>
        <v>42.142857142857146</v>
      </c>
      <c r="F51" s="1">
        <f t="shared" si="18"/>
        <v>16.571428571428573</v>
      </c>
      <c r="G51" s="1">
        <f t="shared" si="18"/>
        <v>7.571428571428571</v>
      </c>
      <c r="H51" s="1">
        <f t="shared" si="18"/>
        <v>12.428571428571429</v>
      </c>
      <c r="I51" s="1">
        <f t="shared" si="18"/>
        <v>14</v>
      </c>
      <c r="J51" s="1">
        <f t="shared" si="18"/>
        <v>13.857142857142858</v>
      </c>
      <c r="K51" s="1">
        <f t="shared" si="18"/>
        <v>5.285714285714286</v>
      </c>
      <c r="L51" s="1">
        <f t="shared" si="18"/>
        <v>3.4285714285714284</v>
      </c>
      <c r="M51" s="1">
        <f t="shared" si="18"/>
        <v>36.57142857142857</v>
      </c>
      <c r="N51" s="1">
        <f t="shared" si="18"/>
        <v>177.14285714285714</v>
      </c>
    </row>
  </sheetData>
  <sheetProtection/>
  <printOptions/>
  <pageMargins left="0" right="0" top="0.5" bottom="0.25" header="0.5" footer="0.5"/>
  <pageSetup horizontalDpi="600" verticalDpi="600" orientation="landscape" scale="95" r:id="rId1"/>
  <headerFooter alignWithMargins="0">
    <oddHeader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21.28125" style="1" customWidth="1"/>
    <col min="2" max="2" width="9.140625" style="1" customWidth="1"/>
    <col min="3" max="3" width="3.00390625" style="1" customWidth="1"/>
    <col min="4" max="4" width="9.57421875" style="1" customWidth="1"/>
    <col min="5" max="5" width="8.8515625" style="1" customWidth="1"/>
    <col min="6" max="6" width="8.7109375" style="1" customWidth="1"/>
    <col min="7" max="7" width="10.00390625" style="1" customWidth="1"/>
    <col min="8" max="8" width="10.57421875" style="1" customWidth="1"/>
    <col min="9" max="9" width="8.140625" style="1" customWidth="1"/>
    <col min="10" max="10" width="9.57421875" style="1" customWidth="1"/>
    <col min="11" max="11" width="10.00390625" style="1" customWidth="1"/>
    <col min="12" max="12" width="9.140625" style="1" customWidth="1"/>
    <col min="13" max="13" width="8.140625" style="1" customWidth="1"/>
    <col min="14" max="14" width="10.00390625" style="1" customWidth="1"/>
    <col min="15" max="16384" width="9.140625" style="1" customWidth="1"/>
  </cols>
  <sheetData>
    <row r="1" ht="12.75">
      <c r="F1" s="2" t="s">
        <v>55</v>
      </c>
    </row>
    <row r="2" ht="12.75">
      <c r="F2" s="2" t="s">
        <v>54</v>
      </c>
    </row>
    <row r="3" ht="12.75">
      <c r="F3" s="6" t="s">
        <v>63</v>
      </c>
    </row>
    <row r="5" spans="1:14" ht="12.75">
      <c r="A5" s="2"/>
      <c r="B5" s="2"/>
      <c r="C5" s="2"/>
      <c r="D5" s="5" t="s">
        <v>2</v>
      </c>
      <c r="E5" s="5"/>
      <c r="F5" s="5"/>
      <c r="G5" s="5" t="s">
        <v>10</v>
      </c>
      <c r="H5" s="5" t="s">
        <v>10</v>
      </c>
      <c r="I5" s="5"/>
      <c r="J5" s="5"/>
      <c r="K5" s="5"/>
      <c r="L5" s="5"/>
      <c r="M5" s="5"/>
      <c r="N5" s="5" t="s">
        <v>24</v>
      </c>
    </row>
    <row r="6" spans="1:14" ht="12.75">
      <c r="A6" s="2"/>
      <c r="B6" s="2"/>
      <c r="C6" s="2"/>
      <c r="D6" s="5" t="s">
        <v>3</v>
      </c>
      <c r="E6" s="5"/>
      <c r="F6" s="5"/>
      <c r="G6" s="5" t="s">
        <v>7</v>
      </c>
      <c r="H6" s="5" t="s">
        <v>7</v>
      </c>
      <c r="I6" s="5"/>
      <c r="J6" s="5"/>
      <c r="K6" s="5"/>
      <c r="L6" s="5"/>
      <c r="M6" s="5"/>
      <c r="N6" s="5" t="s">
        <v>25</v>
      </c>
    </row>
    <row r="7" spans="1:14" ht="12.75">
      <c r="A7" s="2"/>
      <c r="B7" s="2"/>
      <c r="C7" s="2"/>
      <c r="D7" s="5" t="s">
        <v>4</v>
      </c>
      <c r="E7" s="5" t="s">
        <v>2</v>
      </c>
      <c r="F7" s="5"/>
      <c r="G7" s="5" t="s">
        <v>11</v>
      </c>
      <c r="H7" s="5" t="s">
        <v>11</v>
      </c>
      <c r="I7" s="5"/>
      <c r="J7" s="5"/>
      <c r="K7" s="5" t="s">
        <v>19</v>
      </c>
      <c r="L7" s="5" t="s">
        <v>21</v>
      </c>
      <c r="M7" s="5"/>
      <c r="N7" s="5" t="s">
        <v>26</v>
      </c>
    </row>
    <row r="8" spans="1:14" ht="12.75">
      <c r="A8" s="2"/>
      <c r="B8" s="2"/>
      <c r="C8" s="2"/>
      <c r="D8" s="5" t="s">
        <v>5</v>
      </c>
      <c r="E8" s="5" t="s">
        <v>7</v>
      </c>
      <c r="F8" s="5" t="s">
        <v>9</v>
      </c>
      <c r="G8" s="5" t="s">
        <v>12</v>
      </c>
      <c r="H8" s="5" t="s">
        <v>14</v>
      </c>
      <c r="I8" s="5" t="s">
        <v>16</v>
      </c>
      <c r="J8" s="5"/>
      <c r="K8" s="5" t="s">
        <v>64</v>
      </c>
      <c r="L8" s="5" t="s">
        <v>22</v>
      </c>
      <c r="M8" s="5" t="s">
        <v>24</v>
      </c>
      <c r="N8" s="5" t="s">
        <v>27</v>
      </c>
    </row>
    <row r="9" spans="1:14" ht="12.75">
      <c r="A9" s="2" t="s">
        <v>1</v>
      </c>
      <c r="B9" s="2" t="s">
        <v>0</v>
      </c>
      <c r="C9" s="2"/>
      <c r="D9" s="5" t="s">
        <v>6</v>
      </c>
      <c r="E9" s="5" t="s">
        <v>8</v>
      </c>
      <c r="F9" s="5" t="s">
        <v>8</v>
      </c>
      <c r="G9" s="5" t="s">
        <v>13</v>
      </c>
      <c r="H9" s="5" t="s">
        <v>15</v>
      </c>
      <c r="I9" s="5" t="s">
        <v>17</v>
      </c>
      <c r="J9" s="5" t="s">
        <v>18</v>
      </c>
      <c r="K9" s="5" t="s">
        <v>20</v>
      </c>
      <c r="L9" s="5" t="s">
        <v>23</v>
      </c>
      <c r="M9" s="5" t="s">
        <v>10</v>
      </c>
      <c r="N9" s="5" t="s">
        <v>3</v>
      </c>
    </row>
    <row r="11" ht="12.75">
      <c r="A11" s="9" t="s">
        <v>71</v>
      </c>
    </row>
    <row r="12" spans="1:14" ht="12.75">
      <c r="A12" s="1" t="s">
        <v>28</v>
      </c>
      <c r="D12" s="1">
        <v>31</v>
      </c>
      <c r="E12" s="3">
        <v>5</v>
      </c>
      <c r="F12" s="3">
        <v>4</v>
      </c>
      <c r="G12" s="3">
        <v>1</v>
      </c>
      <c r="H12" s="3">
        <v>2</v>
      </c>
      <c r="I12" s="3">
        <v>1</v>
      </c>
      <c r="J12" s="3">
        <v>0</v>
      </c>
      <c r="K12" s="3">
        <v>0</v>
      </c>
      <c r="L12" s="3">
        <v>0</v>
      </c>
      <c r="M12" s="3">
        <f>+I12+J12+K12+L12</f>
        <v>1</v>
      </c>
      <c r="N12" s="3">
        <f>SUM(D12:L12)</f>
        <v>44</v>
      </c>
    </row>
    <row r="13" spans="1:14" s="2" customFormat="1" ht="12.75">
      <c r="A13" s="2" t="s">
        <v>29</v>
      </c>
      <c r="D13" s="2">
        <f aca="true" t="shared" si="0" ref="D13:N13">D12</f>
        <v>31</v>
      </c>
      <c r="E13" s="2">
        <f t="shared" si="0"/>
        <v>5</v>
      </c>
      <c r="F13" s="2">
        <f t="shared" si="0"/>
        <v>4</v>
      </c>
      <c r="G13" s="2">
        <f t="shared" si="0"/>
        <v>1</v>
      </c>
      <c r="H13" s="2">
        <f t="shared" si="0"/>
        <v>2</v>
      </c>
      <c r="I13" s="2">
        <f t="shared" si="0"/>
        <v>1</v>
      </c>
      <c r="J13" s="2">
        <v>0</v>
      </c>
      <c r="K13" s="2">
        <v>0</v>
      </c>
      <c r="L13" s="2">
        <f t="shared" si="0"/>
        <v>0</v>
      </c>
      <c r="M13" s="2">
        <f t="shared" si="0"/>
        <v>1</v>
      </c>
      <c r="N13" s="2">
        <f t="shared" si="0"/>
        <v>44</v>
      </c>
    </row>
    <row r="14" s="2" customFormat="1" ht="12.75"/>
    <row r="15" spans="1:14" ht="12.75">
      <c r="A15" s="1" t="s">
        <v>56</v>
      </c>
      <c r="B15" s="1" t="s">
        <v>32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63</v>
      </c>
      <c r="J15" s="1">
        <v>103</v>
      </c>
      <c r="K15" s="1">
        <v>31</v>
      </c>
      <c r="L15" s="1">
        <v>26</v>
      </c>
      <c r="M15" s="3">
        <v>223</v>
      </c>
      <c r="N15" s="3">
        <f>SUM(D15:L15)</f>
        <v>223</v>
      </c>
    </row>
    <row r="16" spans="1:14" ht="12.75">
      <c r="A16" s="1" t="s">
        <v>31</v>
      </c>
      <c r="B16" s="1" t="s">
        <v>33</v>
      </c>
      <c r="D16" s="1">
        <v>91</v>
      </c>
      <c r="E16" s="1">
        <v>45</v>
      </c>
      <c r="F16" s="1">
        <v>16</v>
      </c>
      <c r="G16" s="1">
        <v>29</v>
      </c>
      <c r="H16" s="1">
        <v>25</v>
      </c>
      <c r="I16" s="1">
        <v>0</v>
      </c>
      <c r="J16" s="1">
        <v>0</v>
      </c>
      <c r="K16" s="1">
        <v>0</v>
      </c>
      <c r="L16" s="1">
        <v>0</v>
      </c>
      <c r="M16" s="3">
        <v>0</v>
      </c>
      <c r="N16" s="3">
        <f>SUM(D16:L16)</f>
        <v>206</v>
      </c>
    </row>
    <row r="17" spans="1:14" s="2" customFormat="1" ht="12.75">
      <c r="A17" s="2" t="s">
        <v>34</v>
      </c>
      <c r="D17" s="2">
        <f>+D15+D16</f>
        <v>91</v>
      </c>
      <c r="E17" s="2">
        <f aca="true" t="shared" si="1" ref="E17:N17">+E15+E16</f>
        <v>45</v>
      </c>
      <c r="F17" s="2">
        <f t="shared" si="1"/>
        <v>16</v>
      </c>
      <c r="G17" s="2">
        <f t="shared" si="1"/>
        <v>29</v>
      </c>
      <c r="H17" s="2">
        <f t="shared" si="1"/>
        <v>25</v>
      </c>
      <c r="I17" s="2">
        <f t="shared" si="1"/>
        <v>63</v>
      </c>
      <c r="J17" s="2">
        <f t="shared" si="1"/>
        <v>103</v>
      </c>
      <c r="K17" s="2">
        <f t="shared" si="1"/>
        <v>31</v>
      </c>
      <c r="L17" s="2">
        <f t="shared" si="1"/>
        <v>26</v>
      </c>
      <c r="M17" s="2">
        <f t="shared" si="1"/>
        <v>223</v>
      </c>
      <c r="N17" s="2">
        <f t="shared" si="1"/>
        <v>429</v>
      </c>
    </row>
    <row r="19" spans="1:14" ht="12.75">
      <c r="A19" s="3" t="s">
        <v>58</v>
      </c>
      <c r="B19" s="1" t="s">
        <v>36</v>
      </c>
      <c r="D19" s="1">
        <v>1</v>
      </c>
      <c r="E19" s="1">
        <v>0</v>
      </c>
      <c r="F19" s="1">
        <v>1</v>
      </c>
      <c r="G19" s="1">
        <v>0</v>
      </c>
      <c r="H19" s="1">
        <v>1</v>
      </c>
      <c r="I19" s="1">
        <v>53</v>
      </c>
      <c r="J19" s="1">
        <v>106</v>
      </c>
      <c r="K19" s="1">
        <v>29</v>
      </c>
      <c r="L19" s="1">
        <v>14</v>
      </c>
      <c r="M19" s="3">
        <f>+I19+J19+K19+L19</f>
        <v>202</v>
      </c>
      <c r="N19" s="3">
        <f>SUM(D19:L19)</f>
        <v>205</v>
      </c>
    </row>
    <row r="20" spans="1:14" ht="12.75">
      <c r="A20" s="1" t="s">
        <v>35</v>
      </c>
      <c r="B20" s="1" t="s">
        <v>37</v>
      </c>
      <c r="D20" s="1">
        <v>58</v>
      </c>
      <c r="E20" s="1">
        <v>31</v>
      </c>
      <c r="F20" s="1">
        <v>13</v>
      </c>
      <c r="G20" s="1">
        <v>9</v>
      </c>
      <c r="H20" s="1">
        <v>5</v>
      </c>
      <c r="I20" s="1">
        <v>0</v>
      </c>
      <c r="J20" s="1">
        <v>0</v>
      </c>
      <c r="K20" s="1">
        <v>0</v>
      </c>
      <c r="L20" s="1">
        <v>0</v>
      </c>
      <c r="M20" s="3">
        <f>+I20+J20+K20+L20</f>
        <v>0</v>
      </c>
      <c r="N20" s="3">
        <f>SUM(D20:L20)</f>
        <v>116</v>
      </c>
    </row>
    <row r="21" spans="1:14" s="2" customFormat="1" ht="12.75">
      <c r="A21" s="2" t="s">
        <v>38</v>
      </c>
      <c r="D21" s="2">
        <f>+D19+D20</f>
        <v>59</v>
      </c>
      <c r="E21" s="2">
        <f aca="true" t="shared" si="2" ref="E21:N21">+E19+E20</f>
        <v>31</v>
      </c>
      <c r="F21" s="2">
        <f t="shared" si="2"/>
        <v>14</v>
      </c>
      <c r="G21" s="2">
        <f t="shared" si="2"/>
        <v>9</v>
      </c>
      <c r="H21" s="2">
        <v>6</v>
      </c>
      <c r="I21" s="2">
        <f t="shared" si="2"/>
        <v>53</v>
      </c>
      <c r="J21" s="2">
        <f t="shared" si="2"/>
        <v>106</v>
      </c>
      <c r="K21" s="2">
        <f t="shared" si="2"/>
        <v>29</v>
      </c>
      <c r="L21" s="2">
        <f t="shared" si="2"/>
        <v>14</v>
      </c>
      <c r="M21" s="2">
        <f t="shared" si="2"/>
        <v>202</v>
      </c>
      <c r="N21" s="2">
        <f t="shared" si="2"/>
        <v>321</v>
      </c>
    </row>
    <row r="22" s="2" customFormat="1" ht="12.75"/>
    <row r="23" spans="1:14" ht="12.75">
      <c r="A23" s="1" t="s">
        <v>44</v>
      </c>
      <c r="B23" s="1" t="s">
        <v>60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69</v>
      </c>
      <c r="J23" s="1">
        <v>71</v>
      </c>
      <c r="K23" s="1">
        <v>36</v>
      </c>
      <c r="L23" s="1">
        <v>24</v>
      </c>
      <c r="M23" s="3">
        <f aca="true" t="shared" si="3" ref="M23:M29">+I23+J23+K23+L23</f>
        <v>200</v>
      </c>
      <c r="N23" s="3">
        <f aca="true" t="shared" si="4" ref="N23:N29">SUM(D23:L23)</f>
        <v>200</v>
      </c>
    </row>
    <row r="24" spans="1:14" ht="12.75">
      <c r="A24" s="1" t="s">
        <v>57</v>
      </c>
      <c r="B24" s="1" t="s">
        <v>61</v>
      </c>
      <c r="D24" s="1">
        <v>70</v>
      </c>
      <c r="E24" s="1">
        <v>39</v>
      </c>
      <c r="F24" s="1">
        <v>16</v>
      </c>
      <c r="G24" s="1">
        <v>6</v>
      </c>
      <c r="H24" s="1">
        <v>10</v>
      </c>
      <c r="I24" s="1">
        <v>0</v>
      </c>
      <c r="J24" s="1">
        <v>0</v>
      </c>
      <c r="K24" s="1">
        <v>0</v>
      </c>
      <c r="L24" s="1">
        <v>0</v>
      </c>
      <c r="M24" s="3">
        <f t="shared" si="3"/>
        <v>0</v>
      </c>
      <c r="N24" s="3">
        <f t="shared" si="4"/>
        <v>141</v>
      </c>
    </row>
    <row r="25" spans="1:14" ht="12.75">
      <c r="A25" s="1" t="s">
        <v>65</v>
      </c>
      <c r="B25" s="1" t="s">
        <v>39</v>
      </c>
      <c r="D25" s="1">
        <v>93</v>
      </c>
      <c r="E25" s="1">
        <v>44</v>
      </c>
      <c r="F25" s="1">
        <v>23</v>
      </c>
      <c r="G25" s="1">
        <v>9</v>
      </c>
      <c r="H25" s="1">
        <v>19</v>
      </c>
      <c r="I25" s="1">
        <v>0</v>
      </c>
      <c r="J25" s="1">
        <v>0</v>
      </c>
      <c r="K25" s="1">
        <v>0</v>
      </c>
      <c r="L25" s="1">
        <v>0</v>
      </c>
      <c r="M25" s="3">
        <f t="shared" si="3"/>
        <v>0</v>
      </c>
      <c r="N25" s="3">
        <f t="shared" si="4"/>
        <v>188</v>
      </c>
    </row>
    <row r="26" spans="1:14" ht="12.75">
      <c r="A26" s="3" t="s">
        <v>67</v>
      </c>
      <c r="B26" s="1" t="s">
        <v>40</v>
      </c>
      <c r="D26" s="1">
        <v>63</v>
      </c>
      <c r="E26" s="1">
        <v>18</v>
      </c>
      <c r="F26" s="1">
        <v>15</v>
      </c>
      <c r="G26" s="1">
        <v>4</v>
      </c>
      <c r="H26" s="1">
        <v>16</v>
      </c>
      <c r="I26" s="1">
        <v>0</v>
      </c>
      <c r="J26" s="1">
        <v>0</v>
      </c>
      <c r="K26" s="1">
        <v>0</v>
      </c>
      <c r="L26" s="1">
        <v>0</v>
      </c>
      <c r="M26" s="3">
        <f t="shared" si="3"/>
        <v>0</v>
      </c>
      <c r="N26" s="3">
        <f t="shared" si="4"/>
        <v>116</v>
      </c>
    </row>
    <row r="27" spans="1:14" ht="12.75">
      <c r="A27" s="3" t="s">
        <v>62</v>
      </c>
      <c r="B27" s="1" t="s">
        <v>41</v>
      </c>
      <c r="D27" s="1">
        <v>69</v>
      </c>
      <c r="E27" s="1">
        <v>71</v>
      </c>
      <c r="F27" s="1">
        <v>20</v>
      </c>
      <c r="G27" s="1">
        <v>10</v>
      </c>
      <c r="H27" s="1">
        <v>18</v>
      </c>
      <c r="I27" s="1">
        <v>0</v>
      </c>
      <c r="J27" s="1">
        <v>0</v>
      </c>
      <c r="K27" s="1">
        <v>0</v>
      </c>
      <c r="L27" s="1">
        <v>0</v>
      </c>
      <c r="M27" s="3">
        <f t="shared" si="3"/>
        <v>0</v>
      </c>
      <c r="N27" s="3">
        <f t="shared" si="4"/>
        <v>188</v>
      </c>
    </row>
    <row r="28" spans="1:14" ht="12.75">
      <c r="A28" s="1" t="s">
        <v>45</v>
      </c>
      <c r="B28" s="1" t="s">
        <v>42</v>
      </c>
      <c r="D28" s="1">
        <v>35</v>
      </c>
      <c r="E28" s="1">
        <v>36</v>
      </c>
      <c r="F28" s="1">
        <v>13</v>
      </c>
      <c r="G28" s="1">
        <v>9</v>
      </c>
      <c r="H28" s="1">
        <v>18</v>
      </c>
      <c r="I28" s="1">
        <v>0</v>
      </c>
      <c r="J28" s="1">
        <v>0</v>
      </c>
      <c r="K28" s="1">
        <v>0</v>
      </c>
      <c r="L28" s="1">
        <v>0</v>
      </c>
      <c r="M28" s="3">
        <f t="shared" si="3"/>
        <v>0</v>
      </c>
      <c r="N28" s="3">
        <f t="shared" si="4"/>
        <v>111</v>
      </c>
    </row>
    <row r="29" spans="1:14" ht="12.75">
      <c r="A29" s="1" t="s">
        <v>30</v>
      </c>
      <c r="B29" s="1" t="s">
        <v>43</v>
      </c>
      <c r="D29" s="1">
        <v>30</v>
      </c>
      <c r="E29" s="1">
        <v>37</v>
      </c>
      <c r="F29" s="1">
        <v>28</v>
      </c>
      <c r="G29" s="1">
        <v>14</v>
      </c>
      <c r="H29" s="1">
        <v>11</v>
      </c>
      <c r="I29" s="1">
        <v>0</v>
      </c>
      <c r="J29" s="1">
        <v>0</v>
      </c>
      <c r="K29" s="1">
        <v>0</v>
      </c>
      <c r="L29" s="1">
        <v>0</v>
      </c>
      <c r="M29" s="3">
        <f t="shared" si="3"/>
        <v>0</v>
      </c>
      <c r="N29" s="3">
        <f t="shared" si="4"/>
        <v>120</v>
      </c>
    </row>
    <row r="30" spans="1:14" s="2" customFormat="1" ht="12.75">
      <c r="A30" s="2" t="s">
        <v>46</v>
      </c>
      <c r="D30" s="2">
        <f>SUM(D23:D29)</f>
        <v>360</v>
      </c>
      <c r="E30" s="2">
        <v>245</v>
      </c>
      <c r="F30" s="2">
        <v>115</v>
      </c>
      <c r="G30" s="2">
        <v>52</v>
      </c>
      <c r="H30" s="2">
        <v>92</v>
      </c>
      <c r="I30" s="2">
        <f aca="true" t="shared" si="5" ref="I30:N30">SUM(I23:I29)</f>
        <v>69</v>
      </c>
      <c r="J30" s="2">
        <f t="shared" si="5"/>
        <v>71</v>
      </c>
      <c r="K30" s="2">
        <f t="shared" si="5"/>
        <v>36</v>
      </c>
      <c r="L30" s="2">
        <f t="shared" si="5"/>
        <v>24</v>
      </c>
      <c r="M30" s="2">
        <f t="shared" si="5"/>
        <v>200</v>
      </c>
      <c r="N30" s="2">
        <f t="shared" si="5"/>
        <v>1064</v>
      </c>
    </row>
    <row r="32" spans="1:14" s="2" customFormat="1" ht="12.75">
      <c r="A32" s="2" t="s">
        <v>47</v>
      </c>
      <c r="D32" s="2">
        <f aca="true" t="shared" si="6" ref="D32:L32">D17+D21+D30</f>
        <v>510</v>
      </c>
      <c r="E32" s="2">
        <f t="shared" si="6"/>
        <v>321</v>
      </c>
      <c r="F32" s="2">
        <f t="shared" si="6"/>
        <v>145</v>
      </c>
      <c r="G32" s="2">
        <f t="shared" si="6"/>
        <v>90</v>
      </c>
      <c r="H32" s="2">
        <f t="shared" si="6"/>
        <v>123</v>
      </c>
      <c r="I32" s="2">
        <f t="shared" si="6"/>
        <v>185</v>
      </c>
      <c r="J32" s="2">
        <f t="shared" si="6"/>
        <v>280</v>
      </c>
      <c r="K32" s="2">
        <f t="shared" si="6"/>
        <v>96</v>
      </c>
      <c r="L32" s="2">
        <f t="shared" si="6"/>
        <v>64</v>
      </c>
      <c r="M32" s="2">
        <f>+M17+M21+M30</f>
        <v>625</v>
      </c>
      <c r="N32" s="2">
        <f>+N17+N21+N30</f>
        <v>1814</v>
      </c>
    </row>
    <row r="34" spans="1:14" s="2" customFormat="1" ht="12.75">
      <c r="A34" s="2" t="s">
        <v>48</v>
      </c>
      <c r="D34" s="2">
        <f>AVERAGE(D15:D16)</f>
        <v>45.5</v>
      </c>
      <c r="E34" s="2">
        <f aca="true" t="shared" si="7" ref="E34:L34">AVERAGE(E15:E16)</f>
        <v>22.5</v>
      </c>
      <c r="F34" s="2">
        <f t="shared" si="7"/>
        <v>8</v>
      </c>
      <c r="G34" s="2">
        <f t="shared" si="7"/>
        <v>14.5</v>
      </c>
      <c r="H34" s="2">
        <f t="shared" si="7"/>
        <v>12.5</v>
      </c>
      <c r="I34" s="2">
        <f t="shared" si="7"/>
        <v>31.5</v>
      </c>
      <c r="J34" s="2">
        <f t="shared" si="7"/>
        <v>51.5</v>
      </c>
      <c r="K34" s="2">
        <f t="shared" si="7"/>
        <v>15.5</v>
      </c>
      <c r="L34" s="2">
        <f t="shared" si="7"/>
        <v>13</v>
      </c>
      <c r="M34" s="2">
        <f>AVERAGE(M15:M16)</f>
        <v>111.5</v>
      </c>
      <c r="N34" s="2">
        <f>AVERAGE(N15:N16)</f>
        <v>214.5</v>
      </c>
    </row>
    <row r="35" spans="1:14" s="4" customFormat="1" ht="12.75">
      <c r="A35" s="4" t="s">
        <v>49</v>
      </c>
      <c r="D35" s="4">
        <f>D17/D32</f>
        <v>0.1784313725490196</v>
      </c>
      <c r="E35" s="4">
        <f aca="true" t="shared" si="8" ref="E35:N35">E17/E32</f>
        <v>0.14018691588785046</v>
      </c>
      <c r="F35" s="4">
        <f t="shared" si="8"/>
        <v>0.1103448275862069</v>
      </c>
      <c r="G35" s="4">
        <f t="shared" si="8"/>
        <v>0.32222222222222224</v>
      </c>
      <c r="H35" s="4">
        <f t="shared" si="8"/>
        <v>0.2032520325203252</v>
      </c>
      <c r="I35" s="4">
        <f t="shared" si="8"/>
        <v>0.34054054054054056</v>
      </c>
      <c r="J35" s="4">
        <f t="shared" si="8"/>
        <v>0.3678571428571429</v>
      </c>
      <c r="K35" s="4">
        <f t="shared" si="8"/>
        <v>0.3229166666666667</v>
      </c>
      <c r="L35" s="4">
        <f t="shared" si="8"/>
        <v>0.40625</v>
      </c>
      <c r="M35" s="4">
        <f t="shared" si="8"/>
        <v>0.3568</v>
      </c>
      <c r="N35" s="4">
        <f t="shared" si="8"/>
        <v>0.2364939360529217</v>
      </c>
    </row>
    <row r="36" spans="1:14" s="2" customFormat="1" ht="12.75">
      <c r="A36" s="2" t="s">
        <v>50</v>
      </c>
      <c r="D36" s="2">
        <f>RANK(D49,D49:D51)</f>
        <v>2</v>
      </c>
      <c r="E36" s="2">
        <f aca="true" t="shared" si="9" ref="E36:N36">RANK(E49,E49:E51)</f>
        <v>2</v>
      </c>
      <c r="F36" s="2">
        <f t="shared" si="9"/>
        <v>2</v>
      </c>
      <c r="G36" s="2">
        <f t="shared" si="9"/>
        <v>1</v>
      </c>
      <c r="H36" s="2">
        <f t="shared" si="9"/>
        <v>2</v>
      </c>
      <c r="I36" s="2">
        <f t="shared" si="9"/>
        <v>1</v>
      </c>
      <c r="J36" s="2">
        <f t="shared" si="9"/>
        <v>2</v>
      </c>
      <c r="K36" s="2">
        <f t="shared" si="9"/>
        <v>1</v>
      </c>
      <c r="L36" s="2">
        <f t="shared" si="9"/>
        <v>1</v>
      </c>
      <c r="M36" s="2">
        <f t="shared" si="9"/>
        <v>1</v>
      </c>
      <c r="N36" s="2">
        <f t="shared" si="9"/>
        <v>1</v>
      </c>
    </row>
    <row r="38" spans="1:14" s="2" customFormat="1" ht="12.75">
      <c r="A38" s="2" t="s">
        <v>51</v>
      </c>
      <c r="D38" s="2">
        <f>AVERAGE(D19:D20)</f>
        <v>29.5</v>
      </c>
      <c r="E38" s="2">
        <f aca="true" t="shared" si="10" ref="E38:N38">AVERAGE(E19:E20)</f>
        <v>15.5</v>
      </c>
      <c r="F38" s="2">
        <f t="shared" si="10"/>
        <v>7</v>
      </c>
      <c r="G38" s="2">
        <f t="shared" si="10"/>
        <v>4.5</v>
      </c>
      <c r="H38" s="2">
        <f t="shared" si="10"/>
        <v>3</v>
      </c>
      <c r="I38" s="2">
        <f t="shared" si="10"/>
        <v>26.5</v>
      </c>
      <c r="J38" s="2">
        <f t="shared" si="10"/>
        <v>53</v>
      </c>
      <c r="K38" s="2">
        <f t="shared" si="10"/>
        <v>14.5</v>
      </c>
      <c r="L38" s="2">
        <f t="shared" si="10"/>
        <v>7</v>
      </c>
      <c r="M38" s="2">
        <f t="shared" si="10"/>
        <v>101</v>
      </c>
      <c r="N38" s="2">
        <f t="shared" si="10"/>
        <v>160.5</v>
      </c>
    </row>
    <row r="39" spans="1:14" s="4" customFormat="1" ht="12.75">
      <c r="A39" s="4" t="s">
        <v>49</v>
      </c>
      <c r="D39" s="4">
        <f>D21/D32</f>
        <v>0.11568627450980393</v>
      </c>
      <c r="E39" s="4">
        <f aca="true" t="shared" si="11" ref="E39:N39">E21/E32</f>
        <v>0.09657320872274143</v>
      </c>
      <c r="F39" s="4">
        <f t="shared" si="11"/>
        <v>0.09655172413793103</v>
      </c>
      <c r="G39" s="4">
        <f t="shared" si="11"/>
        <v>0.1</v>
      </c>
      <c r="H39" s="4">
        <f t="shared" si="11"/>
        <v>0.04878048780487805</v>
      </c>
      <c r="I39" s="4">
        <f t="shared" si="11"/>
        <v>0.2864864864864865</v>
      </c>
      <c r="J39" s="4">
        <f t="shared" si="11"/>
        <v>0.37857142857142856</v>
      </c>
      <c r="K39" s="4">
        <f t="shared" si="11"/>
        <v>0.3020833333333333</v>
      </c>
      <c r="L39" s="4">
        <f t="shared" si="11"/>
        <v>0.21875</v>
      </c>
      <c r="M39" s="4">
        <f t="shared" si="11"/>
        <v>0.3232</v>
      </c>
      <c r="N39" s="4">
        <f t="shared" si="11"/>
        <v>0.17695700110253584</v>
      </c>
    </row>
    <row r="40" spans="1:14" s="2" customFormat="1" ht="12.75">
      <c r="A40" s="2" t="s">
        <v>50</v>
      </c>
      <c r="D40" s="2">
        <f>RANK(D50,D49:D51)</f>
        <v>3</v>
      </c>
      <c r="E40" s="2">
        <f aca="true" t="shared" si="12" ref="E40:N40">RANK(E50,E49:E51)</f>
        <v>3</v>
      </c>
      <c r="F40" s="2">
        <f t="shared" si="12"/>
        <v>3</v>
      </c>
      <c r="G40" s="2">
        <f t="shared" si="12"/>
        <v>3</v>
      </c>
      <c r="H40" s="2">
        <f t="shared" si="12"/>
        <v>3</v>
      </c>
      <c r="I40" s="2">
        <f t="shared" si="12"/>
        <v>2</v>
      </c>
      <c r="J40" s="2">
        <f t="shared" si="12"/>
        <v>1</v>
      </c>
      <c r="K40" s="2">
        <f t="shared" si="12"/>
        <v>2</v>
      </c>
      <c r="L40" s="2">
        <f t="shared" si="12"/>
        <v>2</v>
      </c>
      <c r="M40" s="2">
        <f t="shared" si="12"/>
        <v>2</v>
      </c>
      <c r="N40" s="2">
        <f t="shared" si="12"/>
        <v>2</v>
      </c>
    </row>
    <row r="42" spans="1:14" s="2" customFormat="1" ht="12.75">
      <c r="A42" s="2" t="s">
        <v>52</v>
      </c>
      <c r="D42" s="2">
        <f>AVERAGE(D23:D29)</f>
        <v>51.42857142857143</v>
      </c>
      <c r="E42" s="2">
        <f aca="true" t="shared" si="13" ref="E42:M42">AVERAGE(E23:E29)</f>
        <v>35</v>
      </c>
      <c r="F42" s="2">
        <f t="shared" si="13"/>
        <v>16.428571428571427</v>
      </c>
      <c r="G42" s="2">
        <f t="shared" si="13"/>
        <v>7.428571428571429</v>
      </c>
      <c r="H42" s="2">
        <f t="shared" si="13"/>
        <v>13.142857142857142</v>
      </c>
      <c r="I42" s="2">
        <f t="shared" si="13"/>
        <v>9.857142857142858</v>
      </c>
      <c r="J42" s="2">
        <f t="shared" si="13"/>
        <v>10.142857142857142</v>
      </c>
      <c r="K42" s="2">
        <f t="shared" si="13"/>
        <v>5.142857142857143</v>
      </c>
      <c r="L42" s="2">
        <f t="shared" si="13"/>
        <v>3.4285714285714284</v>
      </c>
      <c r="M42" s="2">
        <f t="shared" si="13"/>
        <v>28.571428571428573</v>
      </c>
      <c r="N42" s="2">
        <f>AVERAGE(N23:N29)</f>
        <v>152</v>
      </c>
    </row>
    <row r="43" spans="1:14" s="4" customFormat="1" ht="12.75">
      <c r="A43" s="4" t="s">
        <v>49</v>
      </c>
      <c r="D43" s="4">
        <f>D30/D32</f>
        <v>0.7058823529411765</v>
      </c>
      <c r="E43" s="4">
        <f aca="true" t="shared" si="14" ref="E43:N43">E30/E32</f>
        <v>0.7632398753894081</v>
      </c>
      <c r="F43" s="4">
        <f t="shared" si="14"/>
        <v>0.7931034482758621</v>
      </c>
      <c r="G43" s="4">
        <f t="shared" si="14"/>
        <v>0.5777777777777777</v>
      </c>
      <c r="H43" s="4">
        <f t="shared" si="14"/>
        <v>0.7479674796747967</v>
      </c>
      <c r="I43" s="4">
        <f t="shared" si="14"/>
        <v>0.372972972972973</v>
      </c>
      <c r="J43" s="4">
        <f t="shared" si="14"/>
        <v>0.25357142857142856</v>
      </c>
      <c r="K43" s="4">
        <f t="shared" si="14"/>
        <v>0.375</v>
      </c>
      <c r="L43" s="4">
        <f t="shared" si="14"/>
        <v>0.375</v>
      </c>
      <c r="M43" s="4">
        <f t="shared" si="14"/>
        <v>0.32</v>
      </c>
      <c r="N43" s="4">
        <f t="shared" si="14"/>
        <v>0.5865490628445424</v>
      </c>
    </row>
    <row r="44" spans="1:14" s="2" customFormat="1" ht="12.75">
      <c r="A44" s="2" t="s">
        <v>50</v>
      </c>
      <c r="D44" s="2">
        <f>RANK(D51,D49:D51)</f>
        <v>1</v>
      </c>
      <c r="E44" s="2">
        <f aca="true" t="shared" si="15" ref="E44:N44">RANK(E51,E49:E51)</f>
        <v>1</v>
      </c>
      <c r="F44" s="2">
        <f t="shared" si="15"/>
        <v>1</v>
      </c>
      <c r="G44" s="2">
        <f t="shared" si="15"/>
        <v>2</v>
      </c>
      <c r="H44" s="2">
        <f t="shared" si="15"/>
        <v>1</v>
      </c>
      <c r="I44" s="2">
        <f t="shared" si="15"/>
        <v>3</v>
      </c>
      <c r="J44" s="2">
        <f t="shared" si="15"/>
        <v>3</v>
      </c>
      <c r="K44" s="2">
        <f t="shared" si="15"/>
        <v>3</v>
      </c>
      <c r="L44" s="2">
        <f t="shared" si="15"/>
        <v>3</v>
      </c>
      <c r="M44" s="2">
        <f t="shared" si="15"/>
        <v>3</v>
      </c>
      <c r="N44" s="2">
        <f t="shared" si="15"/>
        <v>3</v>
      </c>
    </row>
    <row r="46" spans="1:14" s="2" customFormat="1" ht="12" customHeight="1">
      <c r="A46" s="2" t="s">
        <v>53</v>
      </c>
      <c r="D46" s="2">
        <f>(D30+D21+D17)/8</f>
        <v>63.75</v>
      </c>
      <c r="E46" s="2">
        <f>(E30+E21+E17)/8</f>
        <v>40.125</v>
      </c>
      <c r="F46" s="2">
        <f>(F30+F21+F17)/8</f>
        <v>18.125</v>
      </c>
      <c r="G46" s="2">
        <f>(G30+G21+G17)/8</f>
        <v>11.25</v>
      </c>
      <c r="H46" s="2">
        <f>(H30+H21+H17)/8</f>
        <v>15.375</v>
      </c>
      <c r="I46" s="2">
        <f>(I30+I21+I17)/3</f>
        <v>61.666666666666664</v>
      </c>
      <c r="J46" s="2">
        <f>(J30+J21+J17)/3</f>
        <v>93.33333333333333</v>
      </c>
      <c r="K46" s="2">
        <f>(K30+K21+K17)/3</f>
        <v>32</v>
      </c>
      <c r="L46" s="2">
        <f>(L30+L21+L17)/3</f>
        <v>21.333333333333332</v>
      </c>
      <c r="M46" s="2">
        <f>(M30+M21+M17)/9</f>
        <v>69.44444444444444</v>
      </c>
      <c r="N46" s="2">
        <f>(N30+N21+N17)/11</f>
        <v>164.9090909090909</v>
      </c>
    </row>
    <row r="49" spans="4:14" ht="12.75">
      <c r="D49" s="1">
        <f>D34</f>
        <v>45.5</v>
      </c>
      <c r="E49" s="1">
        <f aca="true" t="shared" si="16" ref="E49:N49">E34</f>
        <v>22.5</v>
      </c>
      <c r="F49" s="1">
        <f t="shared" si="16"/>
        <v>8</v>
      </c>
      <c r="G49" s="1">
        <f t="shared" si="16"/>
        <v>14.5</v>
      </c>
      <c r="H49" s="1">
        <f t="shared" si="16"/>
        <v>12.5</v>
      </c>
      <c r="I49" s="1">
        <f t="shared" si="16"/>
        <v>31.5</v>
      </c>
      <c r="J49" s="1">
        <f t="shared" si="16"/>
        <v>51.5</v>
      </c>
      <c r="K49" s="1">
        <f t="shared" si="16"/>
        <v>15.5</v>
      </c>
      <c r="L49" s="1">
        <f t="shared" si="16"/>
        <v>13</v>
      </c>
      <c r="M49" s="1">
        <f t="shared" si="16"/>
        <v>111.5</v>
      </c>
      <c r="N49" s="1">
        <f t="shared" si="16"/>
        <v>214.5</v>
      </c>
    </row>
    <row r="50" spans="4:14" ht="12.75">
      <c r="D50" s="1">
        <f>D38</f>
        <v>29.5</v>
      </c>
      <c r="E50" s="1">
        <f aca="true" t="shared" si="17" ref="E50:N50">E38</f>
        <v>15.5</v>
      </c>
      <c r="F50" s="1">
        <f t="shared" si="17"/>
        <v>7</v>
      </c>
      <c r="G50" s="1">
        <f t="shared" si="17"/>
        <v>4.5</v>
      </c>
      <c r="H50" s="1">
        <f t="shared" si="17"/>
        <v>3</v>
      </c>
      <c r="I50" s="1">
        <f t="shared" si="17"/>
        <v>26.5</v>
      </c>
      <c r="J50" s="1">
        <f t="shared" si="17"/>
        <v>53</v>
      </c>
      <c r="K50" s="1">
        <f t="shared" si="17"/>
        <v>14.5</v>
      </c>
      <c r="L50" s="1">
        <f t="shared" si="17"/>
        <v>7</v>
      </c>
      <c r="M50" s="1">
        <f t="shared" si="17"/>
        <v>101</v>
      </c>
      <c r="N50" s="1">
        <f t="shared" si="17"/>
        <v>160.5</v>
      </c>
    </row>
    <row r="51" spans="4:14" ht="12.75">
      <c r="D51" s="1">
        <f>D42</f>
        <v>51.42857142857143</v>
      </c>
      <c r="E51" s="1">
        <f aca="true" t="shared" si="18" ref="E51:N51">E42</f>
        <v>35</v>
      </c>
      <c r="F51" s="1">
        <f t="shared" si="18"/>
        <v>16.428571428571427</v>
      </c>
      <c r="G51" s="1">
        <f t="shared" si="18"/>
        <v>7.428571428571429</v>
      </c>
      <c r="H51" s="1">
        <f t="shared" si="18"/>
        <v>13.142857142857142</v>
      </c>
      <c r="I51" s="1">
        <f t="shared" si="18"/>
        <v>9.857142857142858</v>
      </c>
      <c r="J51" s="1">
        <f t="shared" si="18"/>
        <v>10.142857142857142</v>
      </c>
      <c r="K51" s="1">
        <f t="shared" si="18"/>
        <v>5.142857142857143</v>
      </c>
      <c r="L51" s="1">
        <f t="shared" si="18"/>
        <v>3.4285714285714284</v>
      </c>
      <c r="M51" s="1">
        <f t="shared" si="18"/>
        <v>28.571428571428573</v>
      </c>
      <c r="N51" s="1">
        <f t="shared" si="18"/>
        <v>152</v>
      </c>
    </row>
  </sheetData>
  <sheetProtection/>
  <printOptions/>
  <pageMargins left="0" right="0" top="0.25" bottom="0" header="0.5" footer="0.5"/>
  <pageSetup horizontalDpi="600" verticalDpi="600" orientation="landscape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d_spivey</dc:creator>
  <cp:keywords/>
  <dc:description/>
  <cp:lastModifiedBy>Kim Reynolds</cp:lastModifiedBy>
  <cp:lastPrinted>2015-01-12T14:14:51Z</cp:lastPrinted>
  <dcterms:created xsi:type="dcterms:W3CDTF">2006-11-21T16:08:08Z</dcterms:created>
  <dcterms:modified xsi:type="dcterms:W3CDTF">2015-01-12T14:16:01Z</dcterms:modified>
  <cp:category/>
  <cp:version/>
  <cp:contentType/>
  <cp:contentStatus/>
</cp:coreProperties>
</file>