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680" activeTab="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<sst xmlns="http://schemas.openxmlformats.org/spreadsheetml/2006/main" count="665" uniqueCount="52">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</sst>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January "&amp;yr</f>
        <v>Document Source Statistics January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v>38</v>
      </c>
      <c r="E7" s="18">
        <v>0</v>
      </c>
      <c r="F7" s="18">
        <v>0</v>
      </c>
      <c r="G7" s="18">
        <v>31</v>
      </c>
      <c r="H7" s="18">
        <f aca="true" t="shared" si="0" ref="H7:H24">SUM(G7)</f>
        <v>31</v>
      </c>
      <c r="I7" s="21">
        <f>IF($D7&gt;0,E7/$D7,0)</f>
        <v>0</v>
      </c>
      <c r="J7" s="21">
        <f>IF($D7&gt;0,F7/$D7,0)</f>
        <v>0</v>
      </c>
      <c r="K7" s="21">
        <f>IF($D7&gt;0,G7/$D7,0)</f>
        <v>0.8157894736842105</v>
      </c>
      <c r="L7" s="20">
        <f>SUM(I7:K7)</f>
        <v>0.8157894736842105</v>
      </c>
    </row>
    <row r="8" spans="1:12" ht="15" customHeight="1">
      <c r="A8" s="2" t="s">
        <v>7</v>
      </c>
      <c r="B8" s="2" t="s">
        <v>8</v>
      </c>
      <c r="C8" s="2"/>
      <c r="D8" s="18">
        <v>18071</v>
      </c>
      <c r="E8" s="18">
        <v>0</v>
      </c>
      <c r="F8" s="18">
        <v>0</v>
      </c>
      <c r="G8" s="18">
        <v>16076</v>
      </c>
      <c r="H8" s="18">
        <f t="shared" si="0"/>
        <v>16076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0.8896021249515799</v>
      </c>
      <c r="L8" s="20">
        <f aca="true" t="shared" si="2" ref="L8:L24">SUM(I8:K8)</f>
        <v>0.8896021249515799</v>
      </c>
    </row>
    <row r="9" spans="1:12" ht="15" customHeight="1">
      <c r="A9" s="2" t="s">
        <v>9</v>
      </c>
      <c r="B9" s="2" t="s">
        <v>10</v>
      </c>
      <c r="C9" s="2"/>
      <c r="D9" s="18">
        <v>9496</v>
      </c>
      <c r="E9" s="18">
        <v>0</v>
      </c>
      <c r="F9" s="18">
        <v>0</v>
      </c>
      <c r="G9" s="18">
        <v>8791</v>
      </c>
      <c r="H9" s="18">
        <f t="shared" si="0"/>
        <v>8791</v>
      </c>
      <c r="I9" s="21">
        <f t="shared" si="1"/>
        <v>0</v>
      </c>
      <c r="J9" s="21">
        <f t="shared" si="1"/>
        <v>0</v>
      </c>
      <c r="K9" s="21">
        <f t="shared" si="1"/>
        <v>0.9257582139848357</v>
      </c>
      <c r="L9" s="20">
        <f t="shared" si="2"/>
        <v>0.9257582139848357</v>
      </c>
    </row>
    <row r="10" spans="1:12" ht="15" customHeight="1">
      <c r="A10" s="2" t="s">
        <v>11</v>
      </c>
      <c r="B10" s="2" t="s">
        <v>12</v>
      </c>
      <c r="C10" s="2"/>
      <c r="D10" s="18">
        <v>15055</v>
      </c>
      <c r="E10" s="18">
        <v>0</v>
      </c>
      <c r="F10" s="18">
        <v>1</v>
      </c>
      <c r="G10" s="18">
        <v>7846</v>
      </c>
      <c r="H10" s="18">
        <f t="shared" si="0"/>
        <v>7846</v>
      </c>
      <c r="I10" s="21">
        <f t="shared" si="1"/>
        <v>0</v>
      </c>
      <c r="J10" s="21">
        <f t="shared" si="1"/>
        <v>6.642311524410495E-05</v>
      </c>
      <c r="K10" s="21">
        <f t="shared" si="1"/>
        <v>0.5211557622052474</v>
      </c>
      <c r="L10" s="20">
        <f t="shared" si="2"/>
        <v>0.5212221853204915</v>
      </c>
    </row>
    <row r="11" spans="1:12" ht="15" customHeight="1">
      <c r="A11" s="2" t="s">
        <v>13</v>
      </c>
      <c r="B11" s="2" t="s">
        <v>14</v>
      </c>
      <c r="C11" s="2"/>
      <c r="D11" s="18">
        <v>4841</v>
      </c>
      <c r="E11" s="18">
        <v>0</v>
      </c>
      <c r="F11" s="18">
        <v>0</v>
      </c>
      <c r="G11" s="18">
        <v>4128</v>
      </c>
      <c r="H11" s="18">
        <f t="shared" si="0"/>
        <v>4128</v>
      </c>
      <c r="I11" s="21">
        <f t="shared" si="1"/>
        <v>0</v>
      </c>
      <c r="J11" s="21">
        <f t="shared" si="1"/>
        <v>0</v>
      </c>
      <c r="K11" s="21">
        <f t="shared" si="1"/>
        <v>0.8527163809130345</v>
      </c>
      <c r="L11" s="20">
        <f t="shared" si="2"/>
        <v>0.8527163809130345</v>
      </c>
    </row>
    <row r="12" spans="1:12" ht="15" customHeight="1">
      <c r="A12" s="2" t="s">
        <v>15</v>
      </c>
      <c r="B12" s="2" t="s">
        <v>16</v>
      </c>
      <c r="C12" s="2"/>
      <c r="D12" s="18">
        <v>1738</v>
      </c>
      <c r="E12" s="18">
        <v>0</v>
      </c>
      <c r="F12" s="18">
        <v>0</v>
      </c>
      <c r="G12" s="18">
        <v>1633</v>
      </c>
      <c r="H12" s="18">
        <f t="shared" si="0"/>
        <v>1633</v>
      </c>
      <c r="I12" s="21">
        <f t="shared" si="1"/>
        <v>0</v>
      </c>
      <c r="J12" s="21">
        <f t="shared" si="1"/>
        <v>0</v>
      </c>
      <c r="K12" s="21">
        <f t="shared" si="1"/>
        <v>0.9395857307249712</v>
      </c>
      <c r="L12" s="20">
        <f t="shared" si="2"/>
        <v>0.9395857307249712</v>
      </c>
    </row>
    <row r="13" spans="1:12" ht="15" customHeight="1">
      <c r="A13" s="2" t="s">
        <v>17</v>
      </c>
      <c r="B13" s="2" t="s">
        <v>18</v>
      </c>
      <c r="C13" s="2"/>
      <c r="D13" s="18">
        <v>949</v>
      </c>
      <c r="E13" s="18">
        <v>0</v>
      </c>
      <c r="F13" s="18">
        <v>0</v>
      </c>
      <c r="G13" s="18">
        <v>685</v>
      </c>
      <c r="H13" s="18">
        <f t="shared" si="0"/>
        <v>685</v>
      </c>
      <c r="I13" s="21">
        <f t="shared" si="1"/>
        <v>0</v>
      </c>
      <c r="J13" s="21">
        <f t="shared" si="1"/>
        <v>0</v>
      </c>
      <c r="K13" s="21">
        <f t="shared" si="1"/>
        <v>0.7218124341412012</v>
      </c>
      <c r="L13" s="20">
        <f t="shared" si="2"/>
        <v>0.7218124341412012</v>
      </c>
    </row>
    <row r="14" spans="1:12" ht="15" customHeight="1">
      <c r="A14" s="2" t="s">
        <v>19</v>
      </c>
      <c r="B14" s="2" t="s">
        <v>20</v>
      </c>
      <c r="C14" s="2"/>
      <c r="D14" s="18">
        <v>7471</v>
      </c>
      <c r="E14" s="18">
        <v>0</v>
      </c>
      <c r="F14" s="18">
        <v>1</v>
      </c>
      <c r="G14" s="18">
        <v>5539</v>
      </c>
      <c r="H14" s="18">
        <f t="shared" si="0"/>
        <v>5539</v>
      </c>
      <c r="I14" s="21">
        <f t="shared" si="1"/>
        <v>0</v>
      </c>
      <c r="J14" s="21">
        <f t="shared" si="1"/>
        <v>0.0001338508901084192</v>
      </c>
      <c r="K14" s="21">
        <f t="shared" si="1"/>
        <v>0.7414000803105341</v>
      </c>
      <c r="L14" s="20">
        <f t="shared" si="2"/>
        <v>0.7415339312006425</v>
      </c>
    </row>
    <row r="15" spans="1:12" ht="15" customHeight="1">
      <c r="A15" s="2" t="s">
        <v>23</v>
      </c>
      <c r="B15" s="2" t="s">
        <v>24</v>
      </c>
      <c r="C15" s="2"/>
      <c r="D15" s="18">
        <v>2187</v>
      </c>
      <c r="E15" s="18">
        <v>0</v>
      </c>
      <c r="F15" s="18">
        <v>1</v>
      </c>
      <c r="G15" s="18">
        <v>1689</v>
      </c>
      <c r="H15" s="18">
        <f t="shared" si="0"/>
        <v>1689</v>
      </c>
      <c r="I15" s="21">
        <f t="shared" si="1"/>
        <v>0</v>
      </c>
      <c r="J15" s="21">
        <f t="shared" si="1"/>
        <v>0.0004572473708276177</v>
      </c>
      <c r="K15" s="21">
        <f t="shared" si="1"/>
        <v>0.7722908093278463</v>
      </c>
      <c r="L15" s="20">
        <f t="shared" si="2"/>
        <v>0.772748056698674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59846</v>
      </c>
      <c r="E16" s="13">
        <f>SUM(E7:E15)</f>
        <v>0</v>
      </c>
      <c r="F16" s="13">
        <f>SUM(F7:F15)</f>
        <v>3</v>
      </c>
      <c r="G16" s="13">
        <f>SUM(G7:G15)</f>
        <v>46418</v>
      </c>
      <c r="H16" s="13">
        <f t="shared" si="0"/>
        <v>46418</v>
      </c>
      <c r="I16" s="14">
        <f>IF($D16&gt;0,E16/$D16,0)</f>
        <v>0</v>
      </c>
      <c r="J16" s="14">
        <f>IF($D16&gt;0,F16/$D16,0)</f>
        <v>5.012866356982923E-05</v>
      </c>
      <c r="K16" s="14">
        <f>IF($D16&gt;0,G16/$D16,0)</f>
        <v>0.7756241018614444</v>
      </c>
      <c r="L16" s="15">
        <f t="shared" si="2"/>
        <v>0.7756742305250142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3741</v>
      </c>
      <c r="E18" s="18">
        <v>2155</v>
      </c>
      <c r="F18" s="18">
        <v>337</v>
      </c>
      <c r="G18" s="18">
        <v>989</v>
      </c>
      <c r="H18" s="18">
        <f t="shared" si="0"/>
        <v>989</v>
      </c>
      <c r="I18" s="21">
        <f aca="true" t="shared" si="3" ref="I18:I24">IF($D18&gt;0,E18/$D18,0)</f>
        <v>0.5760491847099706</v>
      </c>
      <c r="J18" s="21">
        <f aca="true" t="shared" si="4" ref="J18:J25">IF($D18&gt;0,F18/$D18,0)</f>
        <v>0.0900828655439722</v>
      </c>
      <c r="K18" s="21">
        <f aca="true" t="shared" si="5" ref="K18:K25">IF($D18&gt;0,G18/$D18,0)</f>
        <v>0.26436781609195403</v>
      </c>
      <c r="L18" s="20">
        <f t="shared" si="2"/>
        <v>0.9304998663458968</v>
      </c>
    </row>
    <row r="19" spans="1:12" ht="15" customHeight="1">
      <c r="A19" s="2" t="s">
        <v>25</v>
      </c>
      <c r="B19" s="2" t="s">
        <v>26</v>
      </c>
      <c r="C19" s="2"/>
      <c r="D19" s="18">
        <v>31139</v>
      </c>
      <c r="E19" s="18">
        <v>10501</v>
      </c>
      <c r="F19" s="18">
        <v>33</v>
      </c>
      <c r="G19" s="18">
        <v>9327</v>
      </c>
      <c r="H19" s="18">
        <f t="shared" si="0"/>
        <v>9327</v>
      </c>
      <c r="I19" s="21">
        <f t="shared" si="3"/>
        <v>0.3372298403930762</v>
      </c>
      <c r="J19" s="21">
        <f t="shared" si="4"/>
        <v>0.001059764282732265</v>
      </c>
      <c r="K19" s="21">
        <f t="shared" si="5"/>
        <v>0.2995279231831465</v>
      </c>
      <c r="L19" s="20">
        <f t="shared" si="2"/>
        <v>0.637817527858955</v>
      </c>
    </row>
    <row r="20" spans="1:12" ht="15" customHeight="1">
      <c r="A20" s="2" t="s">
        <v>27</v>
      </c>
      <c r="B20" s="2" t="s">
        <v>28</v>
      </c>
      <c r="C20" s="2"/>
      <c r="D20" s="18">
        <v>12308</v>
      </c>
      <c r="E20" s="18">
        <v>5505</v>
      </c>
      <c r="F20" s="18">
        <v>0</v>
      </c>
      <c r="G20" s="18">
        <v>2550</v>
      </c>
      <c r="H20" s="18">
        <f t="shared" si="0"/>
        <v>2550</v>
      </c>
      <c r="I20" s="21">
        <f t="shared" si="3"/>
        <v>0.4472700682482938</v>
      </c>
      <c r="J20" s="21">
        <f t="shared" si="4"/>
        <v>0</v>
      </c>
      <c r="K20" s="21">
        <f t="shared" si="5"/>
        <v>0.20718232044198895</v>
      </c>
      <c r="L20" s="20">
        <f t="shared" si="2"/>
        <v>0.6544523886902828</v>
      </c>
    </row>
    <row r="21" spans="1:12" ht="15" customHeight="1">
      <c r="A21" s="2" t="s">
        <v>29</v>
      </c>
      <c r="B21" s="2" t="s">
        <v>30</v>
      </c>
      <c r="C21" s="2"/>
      <c r="D21" s="18">
        <v>11</v>
      </c>
      <c r="E21" s="18">
        <v>0</v>
      </c>
      <c r="F21" s="18">
        <v>0</v>
      </c>
      <c r="G21" s="18">
        <v>1</v>
      </c>
      <c r="H21" s="18">
        <f t="shared" si="0"/>
        <v>1</v>
      </c>
      <c r="I21" s="21">
        <f t="shared" si="3"/>
        <v>0</v>
      </c>
      <c r="J21" s="21">
        <f t="shared" si="4"/>
        <v>0</v>
      </c>
      <c r="K21" s="21">
        <f t="shared" si="5"/>
        <v>0.09090909090909091</v>
      </c>
      <c r="L21" s="20">
        <f t="shared" si="2"/>
        <v>0.09090909090909091</v>
      </c>
    </row>
    <row r="22" spans="1:12" ht="15" customHeight="1">
      <c r="A22" s="2" t="s">
        <v>31</v>
      </c>
      <c r="B22" s="2" t="s">
        <v>32</v>
      </c>
      <c r="C22" s="2"/>
      <c r="D22" s="18">
        <v>100</v>
      </c>
      <c r="E22" s="18">
        <v>42</v>
      </c>
      <c r="F22" s="18">
        <v>0</v>
      </c>
      <c r="G22" s="18">
        <v>18</v>
      </c>
      <c r="H22" s="18">
        <f t="shared" si="0"/>
        <v>18</v>
      </c>
      <c r="I22" s="21">
        <f t="shared" si="3"/>
        <v>0.42</v>
      </c>
      <c r="J22" s="21">
        <f t="shared" si="4"/>
        <v>0</v>
      </c>
      <c r="K22" s="21">
        <f t="shared" si="5"/>
        <v>0.18</v>
      </c>
      <c r="L22" s="20">
        <f t="shared" si="2"/>
        <v>0.6</v>
      </c>
    </row>
    <row r="23" spans="1:12" ht="15" customHeight="1">
      <c r="A23" s="2" t="s">
        <v>33</v>
      </c>
      <c r="B23" s="2" t="s">
        <v>34</v>
      </c>
      <c r="C23" s="2"/>
      <c r="D23" s="18">
        <v>675</v>
      </c>
      <c r="E23" s="18">
        <v>39</v>
      </c>
      <c r="F23" s="18">
        <v>0</v>
      </c>
      <c r="G23" s="18">
        <v>6</v>
      </c>
      <c r="H23" s="18">
        <f t="shared" si="0"/>
        <v>6</v>
      </c>
      <c r="I23" s="21">
        <f t="shared" si="3"/>
        <v>0.057777777777777775</v>
      </c>
      <c r="J23" s="21">
        <f t="shared" si="4"/>
        <v>0</v>
      </c>
      <c r="K23" s="21">
        <f t="shared" si="5"/>
        <v>0.008888888888888889</v>
      </c>
      <c r="L23" s="20">
        <f t="shared" si="2"/>
        <v>0.06666666666666667</v>
      </c>
    </row>
    <row r="24" spans="1:12" ht="15" customHeight="1">
      <c r="A24" s="2" t="s">
        <v>35</v>
      </c>
      <c r="B24" s="2" t="s">
        <v>36</v>
      </c>
      <c r="C24" s="2"/>
      <c r="D24" s="18">
        <v>13938</v>
      </c>
      <c r="E24" s="18">
        <v>7212</v>
      </c>
      <c r="F24" s="18">
        <v>468</v>
      </c>
      <c r="G24" s="18">
        <v>2640</v>
      </c>
      <c r="H24" s="18">
        <f t="shared" si="0"/>
        <v>2640</v>
      </c>
      <c r="I24" s="21">
        <f t="shared" si="3"/>
        <v>0.5174343521308653</v>
      </c>
      <c r="J24" s="21">
        <f t="shared" si="4"/>
        <v>0.03357727077055531</v>
      </c>
      <c r="K24" s="21">
        <f t="shared" si="5"/>
        <v>0.1894102453723633</v>
      </c>
      <c r="L24" s="20">
        <f t="shared" si="2"/>
        <v>0.7404218682737839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61912</v>
      </c>
      <c r="E25" s="22">
        <f>SUM(E18:E24)</f>
        <v>25454</v>
      </c>
      <c r="F25" s="22">
        <f>SUM(F18:F24)</f>
        <v>838</v>
      </c>
      <c r="G25" s="22">
        <f>SUM(G18:G24)</f>
        <v>15531</v>
      </c>
      <c r="H25" s="22">
        <f>SUM(E25:G25)</f>
        <v>41823</v>
      </c>
      <c r="I25" s="23">
        <f>IF($D25&gt;0,E25/$D25,0)</f>
        <v>0.4111319291898178</v>
      </c>
      <c r="J25" s="23">
        <f t="shared" si="4"/>
        <v>0.013535340483266572</v>
      </c>
      <c r="K25" s="23">
        <f t="shared" si="5"/>
        <v>0.25085605375371495</v>
      </c>
      <c r="L25" s="23">
        <f>IF(G25&gt;0,H25/$D25,0)</f>
        <v>0.6755233234267993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13112</v>
      </c>
      <c r="E27" s="9">
        <v>1451</v>
      </c>
      <c r="F27" s="9">
        <v>4352</v>
      </c>
      <c r="G27" s="9">
        <v>1080</v>
      </c>
      <c r="H27" s="9">
        <f>SUM(E27:G27)</f>
        <v>6883</v>
      </c>
      <c r="I27" s="25">
        <f>IF($D27&gt;0,E27/$D27,0)</f>
        <v>0.11066198901769371</v>
      </c>
      <c r="J27" s="25">
        <f>IF($D27&gt;0,F27/$D27,0)</f>
        <v>0.33190970103721784</v>
      </c>
      <c r="K27" s="25">
        <f>IF($D27&gt;0,G27/$D27,0)</f>
        <v>0.08236729713239781</v>
      </c>
      <c r="L27" s="25">
        <f>IF($D27&gt;0,H27/$D27,0)</f>
        <v>0.5249389871873094</v>
      </c>
    </row>
    <row r="28" spans="1:12" ht="1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s="10" customFormat="1" ht="15" customHeight="1">
      <c r="A29" s="44" t="s">
        <v>49</v>
      </c>
      <c r="B29" s="45"/>
      <c r="C29" s="46"/>
      <c r="D29" s="11">
        <f>D16+D25+D27</f>
        <v>134870</v>
      </c>
      <c r="E29" s="11">
        <f>E16+E25+E27</f>
        <v>26905</v>
      </c>
      <c r="F29" s="11">
        <f>F16+F25+F27</f>
        <v>5193</v>
      </c>
      <c r="G29" s="11">
        <f>G16+G25+G27</f>
        <v>63029</v>
      </c>
      <c r="H29" s="11">
        <f>SUM(E29:G29)</f>
        <v>95127</v>
      </c>
      <c r="I29" s="26">
        <f>IF($D29&gt;0,E29/$D29,0)</f>
        <v>0.19948839623340994</v>
      </c>
      <c r="J29" s="26">
        <f>IF($D29&gt;0,F29/$D29,0)</f>
        <v>0.03850374434640765</v>
      </c>
      <c r="K29" s="26">
        <f>IF($D29&gt;0,G29/$D29,0)</f>
        <v>0.46733150441165566</v>
      </c>
      <c r="L29" s="26">
        <f>IF($D29&gt;0,H29/$D29,0)</f>
        <v>0.7053236449914733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300" verticalDpi="300" orientation="landscape" scale="9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October "&amp;yr</f>
        <v>Document Source Statistics October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November "&amp;yr</f>
        <v>Document Source Statistics November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15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aca="true" t="shared" si="5" ref="H16:H24"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5"/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December "&amp;yr</f>
        <v>Document Source Statistics December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O1" s="28">
        <v>2020</v>
      </c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January 1, "&amp;yr&amp;" - December 31, "&amp;yr</f>
        <v>Document Source Statistics January 1, 2020 - December 31,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f>SUM(JAN:DEC!D7)</f>
        <v>165</v>
      </c>
      <c r="E7" s="18">
        <f>SUM(JAN:DEC!E7)</f>
        <v>0</v>
      </c>
      <c r="F7" s="18">
        <f>SUM(JAN:DEC!F7)</f>
        <v>0</v>
      </c>
      <c r="G7" s="18">
        <f>SUM(JAN:DEC!G7)</f>
        <v>123</v>
      </c>
      <c r="H7" s="18">
        <f>E7+F7+G7</f>
        <v>123</v>
      </c>
      <c r="I7" s="21">
        <f>IF($D7&gt;0,E7/$D7,0)</f>
        <v>0</v>
      </c>
      <c r="J7" s="21">
        <f>IF($D7&gt;0,F7/$D7,0)</f>
        <v>0</v>
      </c>
      <c r="K7" s="21">
        <f>IF($D7&gt;0,G7/$D7,0)</f>
        <v>0.7454545454545455</v>
      </c>
      <c r="L7" s="20">
        <f>SUM(I7:K7)</f>
        <v>0.7454545454545455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54443</v>
      </c>
      <c r="E8" s="18">
        <f>SUM(JAN:DEC!E8)</f>
        <v>0</v>
      </c>
      <c r="F8" s="18">
        <f>SUM(JAN:DEC!F8)</f>
        <v>11</v>
      </c>
      <c r="G8" s="18">
        <f>SUM(JAN:DEC!G8)</f>
        <v>48252</v>
      </c>
      <c r="H8" s="18">
        <f aca="true" t="shared" si="0" ref="H8:H15">E8+F8+G8</f>
        <v>48263</v>
      </c>
      <c r="I8" s="21">
        <f aca="true" t="shared" si="1" ref="I8:K15">IF($D8&gt;0,E8/$D8,0)</f>
        <v>0</v>
      </c>
      <c r="J8" s="21">
        <f t="shared" si="1"/>
        <v>0.00020204617673530114</v>
      </c>
      <c r="K8" s="21">
        <f t="shared" si="1"/>
        <v>0.8862847381665228</v>
      </c>
      <c r="L8" s="20">
        <f aca="true" t="shared" si="2" ref="L8:L16">SUM(I8:K8)</f>
        <v>0.886486784343258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29523</v>
      </c>
      <c r="E9" s="18">
        <f>SUM(JAN:DEC!E9)</f>
        <v>0</v>
      </c>
      <c r="F9" s="18">
        <f>SUM(JAN:DEC!F9)</f>
        <v>0</v>
      </c>
      <c r="G9" s="18">
        <f>SUM(JAN:DEC!G9)</f>
        <v>27671</v>
      </c>
      <c r="H9" s="18">
        <f t="shared" si="0"/>
        <v>27671</v>
      </c>
      <c r="I9" s="21">
        <f t="shared" si="1"/>
        <v>0</v>
      </c>
      <c r="J9" s="21">
        <f t="shared" si="1"/>
        <v>0</v>
      </c>
      <c r="K9" s="21">
        <f t="shared" si="1"/>
        <v>0.937269247705179</v>
      </c>
      <c r="L9" s="20">
        <f t="shared" si="2"/>
        <v>0.937269247705179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44337</v>
      </c>
      <c r="E10" s="18">
        <f>SUM(JAN:DEC!E10)</f>
        <v>0</v>
      </c>
      <c r="F10" s="18">
        <f>SUM(JAN:DEC!F10)</f>
        <v>1</v>
      </c>
      <c r="G10" s="18">
        <f>SUM(JAN:DEC!G10)</f>
        <v>23974</v>
      </c>
      <c r="H10" s="18">
        <f t="shared" si="0"/>
        <v>23975</v>
      </c>
      <c r="I10" s="21">
        <f t="shared" si="1"/>
        <v>0</v>
      </c>
      <c r="J10" s="21">
        <f t="shared" si="1"/>
        <v>2.2554525565554728E-05</v>
      </c>
      <c r="K10" s="21">
        <f t="shared" si="1"/>
        <v>0.540722195908609</v>
      </c>
      <c r="L10" s="20">
        <f t="shared" si="2"/>
        <v>0.5407447504341746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14126</v>
      </c>
      <c r="E11" s="18">
        <f>SUM(JAN:DEC!E11)</f>
        <v>0</v>
      </c>
      <c r="F11" s="18">
        <f>SUM(JAN:DEC!F11)</f>
        <v>3</v>
      </c>
      <c r="G11" s="18">
        <f>SUM(JAN:DEC!G11)</f>
        <v>12160</v>
      </c>
      <c r="H11" s="18">
        <f t="shared" si="0"/>
        <v>12163</v>
      </c>
      <c r="I11" s="21">
        <f t="shared" si="1"/>
        <v>0</v>
      </c>
      <c r="J11" s="21">
        <f t="shared" si="1"/>
        <v>0.00021237434517910235</v>
      </c>
      <c r="K11" s="21">
        <f t="shared" si="1"/>
        <v>0.860824012459295</v>
      </c>
      <c r="L11" s="20">
        <f t="shared" si="2"/>
        <v>0.861036386804474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4901</v>
      </c>
      <c r="E12" s="18">
        <f>SUM(JAN:DEC!E12)</f>
        <v>0</v>
      </c>
      <c r="F12" s="18">
        <f>SUM(JAN:DEC!F12)</f>
        <v>0</v>
      </c>
      <c r="G12" s="18">
        <f>SUM(JAN:DEC!G12)</f>
        <v>4597</v>
      </c>
      <c r="H12" s="18">
        <f t="shared" si="0"/>
        <v>4597</v>
      </c>
      <c r="I12" s="21">
        <f t="shared" si="1"/>
        <v>0</v>
      </c>
      <c r="J12" s="21">
        <f t="shared" si="1"/>
        <v>0</v>
      </c>
      <c r="K12" s="21">
        <f t="shared" si="1"/>
        <v>0.9379718424811263</v>
      </c>
      <c r="L12" s="20">
        <f t="shared" si="2"/>
        <v>0.9379718424811263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3032</v>
      </c>
      <c r="E13" s="18">
        <f>SUM(JAN:DEC!E13)</f>
        <v>0</v>
      </c>
      <c r="F13" s="18">
        <f>SUM(JAN:DEC!F13)</f>
        <v>0</v>
      </c>
      <c r="G13" s="18">
        <f>SUM(JAN:DEC!G13)</f>
        <v>2183</v>
      </c>
      <c r="H13" s="18">
        <f t="shared" si="0"/>
        <v>2183</v>
      </c>
      <c r="I13" s="21">
        <f t="shared" si="1"/>
        <v>0</v>
      </c>
      <c r="J13" s="21">
        <f t="shared" si="1"/>
        <v>0</v>
      </c>
      <c r="K13" s="21">
        <f t="shared" si="1"/>
        <v>0.7199868073878628</v>
      </c>
      <c r="L13" s="20">
        <f t="shared" si="2"/>
        <v>0.7199868073878628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19302</v>
      </c>
      <c r="E14" s="18">
        <f>SUM(JAN:DEC!E14)</f>
        <v>0</v>
      </c>
      <c r="F14" s="18">
        <f>SUM(JAN:DEC!F14)</f>
        <v>1</v>
      </c>
      <c r="G14" s="18">
        <f>SUM(JAN:DEC!G14)</f>
        <v>14389</v>
      </c>
      <c r="H14" s="18">
        <f t="shared" si="0"/>
        <v>14390</v>
      </c>
      <c r="I14" s="21">
        <f t="shared" si="1"/>
        <v>0</v>
      </c>
      <c r="J14" s="21">
        <f t="shared" si="1"/>
        <v>5.180810278727593E-05</v>
      </c>
      <c r="K14" s="21">
        <f t="shared" si="1"/>
        <v>0.7454667910061133</v>
      </c>
      <c r="L14" s="20">
        <f t="shared" si="2"/>
        <v>0.7455185991089006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7225</v>
      </c>
      <c r="E15" s="18">
        <f>SUM(JAN:DEC!E15)</f>
        <v>0</v>
      </c>
      <c r="F15" s="18">
        <f>SUM(JAN:DEC!F15)</f>
        <v>7</v>
      </c>
      <c r="G15" s="18">
        <f>SUM(JAN:DEC!G15)</f>
        <v>5759</v>
      </c>
      <c r="H15" s="18">
        <f t="shared" si="0"/>
        <v>5766</v>
      </c>
      <c r="I15" s="21">
        <f t="shared" si="1"/>
        <v>0</v>
      </c>
      <c r="J15" s="21">
        <f t="shared" si="1"/>
        <v>0.0009688581314878892</v>
      </c>
      <c r="K15" s="21">
        <f t="shared" si="1"/>
        <v>0.7970934256055363</v>
      </c>
      <c r="L15" s="20">
        <f t="shared" si="2"/>
        <v>0.7980622837370241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177054</v>
      </c>
      <c r="E16" s="13">
        <f>SUM(E7:E15)</f>
        <v>0</v>
      </c>
      <c r="F16" s="13">
        <f>SUM(F7:F15)</f>
        <v>23</v>
      </c>
      <c r="G16" s="13">
        <f>SUM(G7:G15)</f>
        <v>139108</v>
      </c>
      <c r="H16" s="13">
        <f>SUM(H7:H15)</f>
        <v>139131</v>
      </c>
      <c r="I16" s="14">
        <f>IF($D16&gt;0,E16/$D16,0)</f>
        <v>0</v>
      </c>
      <c r="J16" s="14">
        <f>IF($D16&gt;0,F16/$D16,0)</f>
        <v>0.00012990387113535984</v>
      </c>
      <c r="K16" s="14">
        <f>IF($D16&gt;0,G16/$D16,0)</f>
        <v>0.7856812046042451</v>
      </c>
      <c r="L16" s="15">
        <f t="shared" si="2"/>
        <v>0.7858111084753804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10315</v>
      </c>
      <c r="E18" s="18">
        <f>SUM(JAN:DEC!E18)</f>
        <v>5814</v>
      </c>
      <c r="F18" s="18">
        <f>SUM(JAN:DEC!F18)</f>
        <v>355</v>
      </c>
      <c r="G18" s="18">
        <f>SUM(JAN:DEC!G18)</f>
        <v>2919</v>
      </c>
      <c r="H18" s="18">
        <f>SUM(JAN:DEC!H18)</f>
        <v>2919</v>
      </c>
      <c r="I18" s="21">
        <f aca="true" t="shared" si="3" ref="I18:K25">IF($D18&gt;0,E18/$D18,0)</f>
        <v>0.5636451769268056</v>
      </c>
      <c r="J18" s="21">
        <f t="shared" si="3"/>
        <v>0.034415899175957346</v>
      </c>
      <c r="K18" s="21">
        <f t="shared" si="3"/>
        <v>0.28298594280174505</v>
      </c>
      <c r="L18" s="20">
        <f aca="true" t="shared" si="4" ref="L18:L24">SUM(I18:K18)</f>
        <v>0.881047018904508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87519</v>
      </c>
      <c r="E19" s="18">
        <f>SUM(JAN:DEC!E19)</f>
        <v>26080</v>
      </c>
      <c r="F19" s="18">
        <f>SUM(JAN:DEC!F19)</f>
        <v>726</v>
      </c>
      <c r="G19" s="18">
        <f>SUM(JAN:DEC!G19)</f>
        <v>28987</v>
      </c>
      <c r="H19" s="18">
        <f>SUM(JAN:DEC!H19)</f>
        <v>28987</v>
      </c>
      <c r="I19" s="21">
        <f t="shared" si="3"/>
        <v>0.29799243592819846</v>
      </c>
      <c r="J19" s="21">
        <f t="shared" si="3"/>
        <v>0.008295341582970555</v>
      </c>
      <c r="K19" s="21">
        <f t="shared" si="3"/>
        <v>0.3312080805310847</v>
      </c>
      <c r="L19" s="20">
        <f t="shared" si="4"/>
        <v>0.6374958580422537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34271</v>
      </c>
      <c r="E20" s="18">
        <f>SUM(JAN:DEC!E20)</f>
        <v>13152</v>
      </c>
      <c r="F20" s="18">
        <f>SUM(JAN:DEC!F20)</f>
        <v>85</v>
      </c>
      <c r="G20" s="18">
        <f>SUM(JAN:DEC!G20)</f>
        <v>8191</v>
      </c>
      <c r="H20" s="18">
        <f>SUM(JAN:DEC!H20)</f>
        <v>8191</v>
      </c>
      <c r="I20" s="21">
        <f t="shared" si="3"/>
        <v>0.3837646990166613</v>
      </c>
      <c r="J20" s="21">
        <f t="shared" si="3"/>
        <v>0.0024802310991800646</v>
      </c>
      <c r="K20" s="21">
        <f t="shared" si="3"/>
        <v>0.23900674039275188</v>
      </c>
      <c r="L20" s="20">
        <f t="shared" si="4"/>
        <v>0.6252516705085933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560</v>
      </c>
      <c r="E21" s="18">
        <f>SUM(JAN:DEC!E21)</f>
        <v>7</v>
      </c>
      <c r="F21" s="18">
        <f>SUM(JAN:DEC!F21)</f>
        <v>456</v>
      </c>
      <c r="G21" s="18">
        <f>SUM(JAN:DEC!G21)</f>
        <v>10</v>
      </c>
      <c r="H21" s="18">
        <f>SUM(JAN:DEC!H21)</f>
        <v>10</v>
      </c>
      <c r="I21" s="21">
        <f t="shared" si="3"/>
        <v>0.0125</v>
      </c>
      <c r="J21" s="21">
        <f t="shared" si="3"/>
        <v>0.8142857142857143</v>
      </c>
      <c r="K21" s="21">
        <f t="shared" si="3"/>
        <v>0.017857142857142856</v>
      </c>
      <c r="L21" s="20">
        <f t="shared" si="4"/>
        <v>0.8446428571428571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2268</v>
      </c>
      <c r="E22" s="18">
        <f>SUM(JAN:DEC!E22)</f>
        <v>97</v>
      </c>
      <c r="F22" s="18">
        <f>SUM(JAN:DEC!F22)</f>
        <v>1698</v>
      </c>
      <c r="G22" s="18">
        <f>SUM(JAN:DEC!G22)</f>
        <v>63</v>
      </c>
      <c r="H22" s="18">
        <f>SUM(JAN:DEC!H22)</f>
        <v>63</v>
      </c>
      <c r="I22" s="21">
        <f t="shared" si="3"/>
        <v>0.0427689594356261</v>
      </c>
      <c r="J22" s="21">
        <f t="shared" si="3"/>
        <v>0.7486772486772487</v>
      </c>
      <c r="K22" s="21">
        <f t="shared" si="3"/>
        <v>0.027777777777777776</v>
      </c>
      <c r="L22" s="20">
        <f t="shared" si="4"/>
        <v>0.8192239858906526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2194</v>
      </c>
      <c r="E23" s="18">
        <f>SUM(JAN:DEC!E23)</f>
        <v>102</v>
      </c>
      <c r="F23" s="18">
        <f>SUM(JAN:DEC!F23)</f>
        <v>0</v>
      </c>
      <c r="G23" s="18">
        <f>SUM(JAN:DEC!G23)</f>
        <v>44</v>
      </c>
      <c r="H23" s="18">
        <f>SUM(JAN:DEC!H23)</f>
        <v>44</v>
      </c>
      <c r="I23" s="21">
        <f t="shared" si="3"/>
        <v>0.04649042844120328</v>
      </c>
      <c r="J23" s="21">
        <f t="shared" si="3"/>
        <v>0</v>
      </c>
      <c r="K23" s="21">
        <f t="shared" si="3"/>
        <v>0.020054694621695533</v>
      </c>
      <c r="L23" s="20">
        <f t="shared" si="4"/>
        <v>0.06654512306289881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38531</v>
      </c>
      <c r="E24" s="18">
        <f>SUM(JAN:DEC!E24)</f>
        <v>17821</v>
      </c>
      <c r="F24" s="18">
        <f>SUM(JAN:DEC!F24)</f>
        <v>1002</v>
      </c>
      <c r="G24" s="18">
        <f>SUM(JAN:DEC!G24)</f>
        <v>8741</v>
      </c>
      <c r="H24" s="18">
        <f>SUM(JAN:DEC!H24)</f>
        <v>8741</v>
      </c>
      <c r="I24" s="21">
        <f t="shared" si="3"/>
        <v>0.462510705665568</v>
      </c>
      <c r="J24" s="21">
        <f t="shared" si="3"/>
        <v>0.026005034906958033</v>
      </c>
      <c r="K24" s="21">
        <f t="shared" si="3"/>
        <v>0.22685629752666683</v>
      </c>
      <c r="L24" s="20">
        <f t="shared" si="4"/>
        <v>0.7153720380991929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175658</v>
      </c>
      <c r="E25" s="22">
        <f>SUM(E18:E24)</f>
        <v>63073</v>
      </c>
      <c r="F25" s="22">
        <f>SUM(F18:F24)</f>
        <v>4322</v>
      </c>
      <c r="G25" s="22">
        <f>SUM(G18:G24)</f>
        <v>48955</v>
      </c>
      <c r="H25" s="22">
        <f>SUM(H18:H24)</f>
        <v>48955</v>
      </c>
      <c r="I25" s="23">
        <f>IF($D25&gt;0,E25/$D25,0)</f>
        <v>0.35906705074633666</v>
      </c>
      <c r="J25" s="23">
        <f t="shared" si="3"/>
        <v>0.024604629450409317</v>
      </c>
      <c r="K25" s="23">
        <f t="shared" si="3"/>
        <v>0.27869496407792416</v>
      </c>
      <c r="L25" s="23">
        <f>IF(G25&gt;0,H25/$D25,0)</f>
        <v>0.27869496407792416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36135</v>
      </c>
      <c r="E27" s="9">
        <f>SUM(JAN:DEC!E27)</f>
        <v>3370</v>
      </c>
      <c r="F27" s="9">
        <f>SUM(JAN:DEC!F27)</f>
        <v>12217</v>
      </c>
      <c r="G27" s="9">
        <f>SUM(JAN:DEC!G27)</f>
        <v>3089</v>
      </c>
      <c r="H27" s="9">
        <f>SUM(E27:G27)</f>
        <v>18676</v>
      </c>
      <c r="I27" s="25">
        <f>IF($D27&gt;0,E27/$D27,0)</f>
        <v>0.09326138093261381</v>
      </c>
      <c r="J27" s="25">
        <f>IF($D27&gt;0,F27/$D27,0)</f>
        <v>0.3380932613809326</v>
      </c>
      <c r="K27" s="25">
        <f>IF($D27&gt;0,G27/$D27,0)</f>
        <v>0.08548498685484987</v>
      </c>
      <c r="L27" s="25">
        <f>IF($D27&gt;0,H27/$D27,0)</f>
        <v>0.5168396291683963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388847</v>
      </c>
      <c r="E29" s="11">
        <f>E16+E25+E27</f>
        <v>66443</v>
      </c>
      <c r="F29" s="11">
        <f>F16+F25+F27</f>
        <v>16562</v>
      </c>
      <c r="G29" s="11">
        <f>G16+G25+G27</f>
        <v>191152</v>
      </c>
      <c r="H29" s="11">
        <f>SUM(E29:G29)</f>
        <v>274157</v>
      </c>
      <c r="I29" s="26">
        <f>IF($D29&gt;0,E29/$D29,0)</f>
        <v>0.17087183390896676</v>
      </c>
      <c r="J29" s="26">
        <f>IF($D29&gt;0,F29/$D29,0)</f>
        <v>0.042592587830174854</v>
      </c>
      <c r="K29" s="26">
        <f>IF($D29&gt;0,G29/$D29,0)</f>
        <v>0.49158666519222216</v>
      </c>
      <c r="L29" s="26">
        <f>IF($D29&gt;0,H29/$D29,0)</f>
        <v>0.7050510869313638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February "&amp;yr</f>
        <v>Document Source Statistics February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v>71</v>
      </c>
      <c r="E7" s="18">
        <v>0</v>
      </c>
      <c r="F7" s="18">
        <v>0</v>
      </c>
      <c r="G7" s="18">
        <v>63</v>
      </c>
      <c r="H7" s="18">
        <f aca="true" t="shared" si="0" ref="H7:H24">SUM(G7)</f>
        <v>63</v>
      </c>
      <c r="I7" s="21">
        <f>IF($D7&gt;0,E7/$D7,0)</f>
        <v>0</v>
      </c>
      <c r="J7" s="21">
        <f>IF($D7&gt;0,F7/$D7,0)</f>
        <v>0</v>
      </c>
      <c r="K7" s="21">
        <f>IF($D7&gt;0,G7/$D7,0)</f>
        <v>0.8873239436619719</v>
      </c>
      <c r="L7" s="20">
        <f>SUM(I7:K7)</f>
        <v>0.8873239436619719</v>
      </c>
    </row>
    <row r="8" spans="1:12" ht="15" customHeight="1">
      <c r="A8" s="2" t="s">
        <v>7</v>
      </c>
      <c r="B8" s="2" t="s">
        <v>8</v>
      </c>
      <c r="C8" s="2"/>
      <c r="D8" s="18">
        <v>17658</v>
      </c>
      <c r="E8" s="18">
        <v>0</v>
      </c>
      <c r="F8" s="18">
        <v>11</v>
      </c>
      <c r="G8" s="18">
        <v>15493</v>
      </c>
      <c r="H8" s="18">
        <f t="shared" si="0"/>
        <v>15493</v>
      </c>
      <c r="I8" s="21">
        <f aca="true" t="shared" si="1" ref="I8:K15">IF($D8&gt;0,E8/$D8,0)</f>
        <v>0</v>
      </c>
      <c r="J8" s="21">
        <f t="shared" si="1"/>
        <v>0.0006229471061275343</v>
      </c>
      <c r="K8" s="21">
        <f t="shared" si="1"/>
        <v>0.8773926832030807</v>
      </c>
      <c r="L8" s="20">
        <f aca="true" t="shared" si="2" ref="L8:L24">SUM(I8:K8)</f>
        <v>0.8780156303092083</v>
      </c>
    </row>
    <row r="9" spans="1:12" ht="15" customHeight="1">
      <c r="A9" s="2" t="s">
        <v>9</v>
      </c>
      <c r="B9" s="2" t="s">
        <v>10</v>
      </c>
      <c r="C9" s="2"/>
      <c r="D9" s="18">
        <v>9740</v>
      </c>
      <c r="E9" s="18">
        <v>0</v>
      </c>
      <c r="F9" s="18">
        <v>0</v>
      </c>
      <c r="G9" s="18">
        <v>9109</v>
      </c>
      <c r="H9" s="18">
        <f t="shared" si="0"/>
        <v>9109</v>
      </c>
      <c r="I9" s="21">
        <f t="shared" si="1"/>
        <v>0</v>
      </c>
      <c r="J9" s="21">
        <f t="shared" si="1"/>
        <v>0</v>
      </c>
      <c r="K9" s="21">
        <f t="shared" si="1"/>
        <v>0.9352156057494867</v>
      </c>
      <c r="L9" s="20">
        <f t="shared" si="2"/>
        <v>0.9352156057494867</v>
      </c>
    </row>
    <row r="10" spans="1:12" ht="15" customHeight="1">
      <c r="A10" s="2" t="s">
        <v>11</v>
      </c>
      <c r="B10" s="2" t="s">
        <v>12</v>
      </c>
      <c r="C10" s="2"/>
      <c r="D10" s="18">
        <v>14942</v>
      </c>
      <c r="E10" s="18">
        <v>0</v>
      </c>
      <c r="F10" s="18">
        <v>0</v>
      </c>
      <c r="G10" s="18">
        <v>8154</v>
      </c>
      <c r="H10" s="18">
        <f t="shared" si="0"/>
        <v>8154</v>
      </c>
      <c r="I10" s="21">
        <f t="shared" si="1"/>
        <v>0</v>
      </c>
      <c r="J10" s="21">
        <f t="shared" si="1"/>
        <v>0</v>
      </c>
      <c r="K10" s="21">
        <f t="shared" si="1"/>
        <v>0.5457100789720252</v>
      </c>
      <c r="L10" s="20">
        <f t="shared" si="2"/>
        <v>0.5457100789720252</v>
      </c>
    </row>
    <row r="11" spans="1:12" ht="15" customHeight="1">
      <c r="A11" s="2" t="s">
        <v>13</v>
      </c>
      <c r="B11" s="2" t="s">
        <v>14</v>
      </c>
      <c r="C11" s="2"/>
      <c r="D11" s="18">
        <v>4472</v>
      </c>
      <c r="E11" s="18">
        <v>0</v>
      </c>
      <c r="F11" s="18">
        <v>2</v>
      </c>
      <c r="G11" s="18">
        <v>3854</v>
      </c>
      <c r="H11" s="18">
        <f t="shared" si="0"/>
        <v>3854</v>
      </c>
      <c r="I11" s="21">
        <f t="shared" si="1"/>
        <v>0</v>
      </c>
      <c r="J11" s="21">
        <f t="shared" si="1"/>
        <v>0.0004472271914132379</v>
      </c>
      <c r="K11" s="21">
        <f t="shared" si="1"/>
        <v>0.8618067978533095</v>
      </c>
      <c r="L11" s="20">
        <f t="shared" si="2"/>
        <v>0.8622540250447227</v>
      </c>
    </row>
    <row r="12" spans="1:12" ht="15" customHeight="1">
      <c r="A12" s="2" t="s">
        <v>15</v>
      </c>
      <c r="B12" s="2" t="s">
        <v>16</v>
      </c>
      <c r="C12" s="2"/>
      <c r="D12" s="18">
        <v>1572</v>
      </c>
      <c r="E12" s="18">
        <v>0</v>
      </c>
      <c r="F12" s="18">
        <v>0</v>
      </c>
      <c r="G12" s="18">
        <v>1494</v>
      </c>
      <c r="H12" s="18">
        <f t="shared" si="0"/>
        <v>1494</v>
      </c>
      <c r="I12" s="21">
        <f t="shared" si="1"/>
        <v>0</v>
      </c>
      <c r="J12" s="21">
        <f t="shared" si="1"/>
        <v>0</v>
      </c>
      <c r="K12" s="21">
        <f t="shared" si="1"/>
        <v>0.950381679389313</v>
      </c>
      <c r="L12" s="20">
        <f t="shared" si="2"/>
        <v>0.950381679389313</v>
      </c>
    </row>
    <row r="13" spans="1:12" ht="15" customHeight="1">
      <c r="A13" s="2" t="s">
        <v>17</v>
      </c>
      <c r="B13" s="2" t="s">
        <v>18</v>
      </c>
      <c r="C13" s="2"/>
      <c r="D13" s="18">
        <v>980</v>
      </c>
      <c r="E13" s="18">
        <v>0</v>
      </c>
      <c r="F13" s="18">
        <v>0</v>
      </c>
      <c r="G13" s="18">
        <v>687</v>
      </c>
      <c r="H13" s="18">
        <f t="shared" si="0"/>
        <v>687</v>
      </c>
      <c r="I13" s="21">
        <f t="shared" si="1"/>
        <v>0</v>
      </c>
      <c r="J13" s="21">
        <f t="shared" si="1"/>
        <v>0</v>
      </c>
      <c r="K13" s="21">
        <f t="shared" si="1"/>
        <v>0.7010204081632653</v>
      </c>
      <c r="L13" s="20">
        <f t="shared" si="2"/>
        <v>0.7010204081632653</v>
      </c>
    </row>
    <row r="14" spans="1:12" ht="15" customHeight="1">
      <c r="A14" s="2" t="s">
        <v>19</v>
      </c>
      <c r="B14" s="2" t="s">
        <v>20</v>
      </c>
      <c r="C14" s="2"/>
      <c r="D14" s="18">
        <v>6081</v>
      </c>
      <c r="E14" s="18">
        <v>0</v>
      </c>
      <c r="F14" s="18">
        <v>0</v>
      </c>
      <c r="G14" s="18">
        <v>4457</v>
      </c>
      <c r="H14" s="18">
        <f t="shared" si="0"/>
        <v>4457</v>
      </c>
      <c r="I14" s="21">
        <f t="shared" si="1"/>
        <v>0</v>
      </c>
      <c r="J14" s="21">
        <f t="shared" si="1"/>
        <v>0</v>
      </c>
      <c r="K14" s="21">
        <f t="shared" si="1"/>
        <v>0.7329386614043742</v>
      </c>
      <c r="L14" s="20">
        <f t="shared" si="2"/>
        <v>0.7329386614043742</v>
      </c>
    </row>
    <row r="15" spans="1:12" ht="15" customHeight="1">
      <c r="A15" s="2" t="s">
        <v>23</v>
      </c>
      <c r="B15" s="2" t="s">
        <v>24</v>
      </c>
      <c r="C15" s="2"/>
      <c r="D15" s="18">
        <v>2671</v>
      </c>
      <c r="E15" s="18">
        <v>0</v>
      </c>
      <c r="F15" s="18">
        <v>4</v>
      </c>
      <c r="G15" s="18">
        <v>2113</v>
      </c>
      <c r="H15" s="18">
        <f t="shared" si="0"/>
        <v>2113</v>
      </c>
      <c r="I15" s="21">
        <f t="shared" si="1"/>
        <v>0</v>
      </c>
      <c r="J15" s="21">
        <f t="shared" si="1"/>
        <v>0.001497566454511419</v>
      </c>
      <c r="K15" s="21">
        <f t="shared" si="1"/>
        <v>0.791089479595657</v>
      </c>
      <c r="L15" s="20">
        <f t="shared" si="2"/>
        <v>0.7925870460501684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58187</v>
      </c>
      <c r="E16" s="13">
        <f>SUM(E7:E15)</f>
        <v>0</v>
      </c>
      <c r="F16" s="13">
        <f>SUM(F7:F15)</f>
        <v>17</v>
      </c>
      <c r="G16" s="13">
        <f>SUM(G7:G15)</f>
        <v>45424</v>
      </c>
      <c r="H16" s="13">
        <f t="shared" si="0"/>
        <v>45424</v>
      </c>
      <c r="I16" s="14">
        <f>IF($D16&gt;0,E16/$D16,0)</f>
        <v>0</v>
      </c>
      <c r="J16" s="14">
        <f>IF($D16&gt;0,F16/$D16,0)</f>
        <v>0.00029216147936824376</v>
      </c>
      <c r="K16" s="14">
        <f>IF($D16&gt;0,G16/$D16,0)</f>
        <v>0.7806554728719474</v>
      </c>
      <c r="L16" s="15">
        <f t="shared" si="2"/>
        <v>0.7809476343513156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3473</v>
      </c>
      <c r="E18" s="18">
        <v>2130</v>
      </c>
      <c r="F18" s="18">
        <v>16</v>
      </c>
      <c r="G18" s="18">
        <v>849</v>
      </c>
      <c r="H18" s="18">
        <f t="shared" si="0"/>
        <v>849</v>
      </c>
      <c r="I18" s="21">
        <f aca="true" t="shared" si="3" ref="I18:K25">IF($D18&gt;0,E18/$D18,0)</f>
        <v>0.6133026202130722</v>
      </c>
      <c r="J18" s="21">
        <f t="shared" si="3"/>
        <v>0.004606968039159228</v>
      </c>
      <c r="K18" s="21">
        <f t="shared" si="3"/>
        <v>0.24445724157788656</v>
      </c>
      <c r="L18" s="20">
        <f t="shared" si="2"/>
        <v>0.8623668298301181</v>
      </c>
    </row>
    <row r="19" spans="1:12" ht="15" customHeight="1">
      <c r="A19" s="2" t="s">
        <v>25</v>
      </c>
      <c r="B19" s="2" t="s">
        <v>26</v>
      </c>
      <c r="C19" s="2"/>
      <c r="D19" s="18">
        <v>29770</v>
      </c>
      <c r="E19" s="18">
        <v>9819</v>
      </c>
      <c r="F19" s="18">
        <v>342</v>
      </c>
      <c r="G19" s="18">
        <v>9070</v>
      </c>
      <c r="H19" s="18">
        <f t="shared" si="0"/>
        <v>9070</v>
      </c>
      <c r="I19" s="21">
        <f t="shared" si="3"/>
        <v>0.32982868659724557</v>
      </c>
      <c r="J19" s="21">
        <f t="shared" si="3"/>
        <v>0.01148807524353376</v>
      </c>
      <c r="K19" s="21">
        <f t="shared" si="3"/>
        <v>0.3046691299966409</v>
      </c>
      <c r="L19" s="20">
        <f t="shared" si="2"/>
        <v>0.6459858918374202</v>
      </c>
    </row>
    <row r="20" spans="1:12" ht="15" customHeight="1">
      <c r="A20" s="2" t="s">
        <v>27</v>
      </c>
      <c r="B20" s="2" t="s">
        <v>28</v>
      </c>
      <c r="C20" s="2"/>
      <c r="D20" s="18">
        <v>11013</v>
      </c>
      <c r="E20" s="18">
        <v>3838</v>
      </c>
      <c r="F20" s="18">
        <v>47</v>
      </c>
      <c r="G20" s="18">
        <v>2627</v>
      </c>
      <c r="H20" s="18">
        <f t="shared" si="0"/>
        <v>2627</v>
      </c>
      <c r="I20" s="21">
        <f t="shared" si="3"/>
        <v>0.3484972305457187</v>
      </c>
      <c r="J20" s="21">
        <f t="shared" si="3"/>
        <v>0.004267683646599473</v>
      </c>
      <c r="K20" s="21">
        <f t="shared" si="3"/>
        <v>0.23853627531099608</v>
      </c>
      <c r="L20" s="20">
        <f t="shared" si="2"/>
        <v>0.5913011895033142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5</v>
      </c>
      <c r="F21" s="18">
        <v>0</v>
      </c>
      <c r="G21" s="18">
        <v>4</v>
      </c>
      <c r="H21" s="18">
        <f t="shared" si="0"/>
        <v>4</v>
      </c>
      <c r="I21" s="21">
        <f t="shared" si="3"/>
        <v>0.21739130434782608</v>
      </c>
      <c r="J21" s="21">
        <f t="shared" si="3"/>
        <v>0</v>
      </c>
      <c r="K21" s="21">
        <f t="shared" si="3"/>
        <v>0.17391304347826086</v>
      </c>
      <c r="L21" s="20">
        <f t="shared" si="2"/>
        <v>0.3913043478260869</v>
      </c>
    </row>
    <row r="22" spans="1:12" ht="15" customHeight="1">
      <c r="A22" s="2" t="s">
        <v>31</v>
      </c>
      <c r="B22" s="2" t="s">
        <v>32</v>
      </c>
      <c r="C22" s="2"/>
      <c r="D22" s="18">
        <v>81</v>
      </c>
      <c r="E22" s="18">
        <v>18</v>
      </c>
      <c r="F22" s="18">
        <v>0</v>
      </c>
      <c r="G22" s="18">
        <v>15</v>
      </c>
      <c r="H22" s="18">
        <f t="shared" si="0"/>
        <v>15</v>
      </c>
      <c r="I22" s="21">
        <f t="shared" si="3"/>
        <v>0.2222222222222222</v>
      </c>
      <c r="J22" s="21">
        <f t="shared" si="3"/>
        <v>0</v>
      </c>
      <c r="K22" s="21">
        <f t="shared" si="3"/>
        <v>0.18518518518518517</v>
      </c>
      <c r="L22" s="20">
        <f t="shared" si="2"/>
        <v>0.4074074074074074</v>
      </c>
    </row>
    <row r="23" spans="1:12" ht="15" customHeight="1">
      <c r="A23" s="2" t="s">
        <v>33</v>
      </c>
      <c r="B23" s="2" t="s">
        <v>34</v>
      </c>
      <c r="C23" s="2"/>
      <c r="D23" s="18">
        <v>534</v>
      </c>
      <c r="E23" s="18">
        <v>27</v>
      </c>
      <c r="F23" s="18">
        <v>0</v>
      </c>
      <c r="G23" s="18">
        <v>8</v>
      </c>
      <c r="H23" s="18">
        <f t="shared" si="0"/>
        <v>8</v>
      </c>
      <c r="I23" s="21">
        <f t="shared" si="3"/>
        <v>0.05056179775280899</v>
      </c>
      <c r="J23" s="21">
        <f t="shared" si="3"/>
        <v>0</v>
      </c>
      <c r="K23" s="21">
        <f t="shared" si="3"/>
        <v>0.0149812734082397</v>
      </c>
      <c r="L23" s="20">
        <f t="shared" si="2"/>
        <v>0.06554307116104868</v>
      </c>
    </row>
    <row r="24" spans="1:12" ht="15" customHeight="1">
      <c r="A24" s="2" t="s">
        <v>35</v>
      </c>
      <c r="B24" s="2" t="s">
        <v>36</v>
      </c>
      <c r="C24" s="2"/>
      <c r="D24" s="18">
        <v>12193</v>
      </c>
      <c r="E24" s="18">
        <v>5420</v>
      </c>
      <c r="F24" s="18">
        <v>275</v>
      </c>
      <c r="G24" s="18">
        <v>2700</v>
      </c>
      <c r="H24" s="18">
        <f t="shared" si="0"/>
        <v>2700</v>
      </c>
      <c r="I24" s="21">
        <f t="shared" si="3"/>
        <v>0.4445173460182072</v>
      </c>
      <c r="J24" s="21">
        <f t="shared" si="3"/>
        <v>0.022553924382842615</v>
      </c>
      <c r="K24" s="21">
        <f t="shared" si="3"/>
        <v>0.22143853030427293</v>
      </c>
      <c r="L24" s="20">
        <f t="shared" si="2"/>
        <v>0.6885098007053227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57087</v>
      </c>
      <c r="E25" s="22">
        <f>SUM(E18:E24)</f>
        <v>21257</v>
      </c>
      <c r="F25" s="22">
        <f>SUM(F18:F24)</f>
        <v>680</v>
      </c>
      <c r="G25" s="22">
        <f>SUM(G18:G24)</f>
        <v>15273</v>
      </c>
      <c r="H25" s="22">
        <f>SUM(E25:G25)</f>
        <v>37210</v>
      </c>
      <c r="I25" s="23">
        <f>IF($D25&gt;0,E25/$D25,0)</f>
        <v>0.3723614833499746</v>
      </c>
      <c r="J25" s="23">
        <f t="shared" si="3"/>
        <v>0.011911643631649938</v>
      </c>
      <c r="K25" s="23">
        <f t="shared" si="3"/>
        <v>0.26753901939145514</v>
      </c>
      <c r="L25" s="23">
        <f>IF(G25&gt;0,H25/$D25,0)</f>
        <v>0.6518121463730797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12185</v>
      </c>
      <c r="E27" s="9">
        <v>1272</v>
      </c>
      <c r="F27" s="9">
        <v>4493</v>
      </c>
      <c r="G27" s="9">
        <v>976</v>
      </c>
      <c r="H27" s="9">
        <f>SUM(E27:G27)</f>
        <v>6741</v>
      </c>
      <c r="I27" s="25">
        <f>IF($D27&gt;0,E27/$D27,0)</f>
        <v>0.10439064423471481</v>
      </c>
      <c r="J27" s="25">
        <f>IF($D27&gt;0,F27/$D27,0)</f>
        <v>0.3687320475995076</v>
      </c>
      <c r="K27" s="25">
        <f>IF($D27&gt;0,G27/$D27,0)</f>
        <v>0.08009848173984407</v>
      </c>
      <c r="L27" s="25">
        <f>IF($D27&gt;0,H27/$D27,0)</f>
        <v>0.5532211735740665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127459</v>
      </c>
      <c r="E29" s="11">
        <f>E16+E25+E27</f>
        <v>22529</v>
      </c>
      <c r="F29" s="11">
        <f>F16+F25+F27</f>
        <v>5190</v>
      </c>
      <c r="G29" s="11">
        <f>G16+G25+G27</f>
        <v>61673</v>
      </c>
      <c r="H29" s="11">
        <f>SUM(E29:G29)</f>
        <v>89392</v>
      </c>
      <c r="I29" s="26">
        <f>IF($D29&gt;0,E29/$D29,0)</f>
        <v>0.1767548780392126</v>
      </c>
      <c r="J29" s="26">
        <f>IF($D29&gt;0,F29/$D29,0)</f>
        <v>0.040718976298260615</v>
      </c>
      <c r="K29" s="26">
        <f>IF($D29&gt;0,G29/$D29,0)</f>
        <v>0.48386539985407073</v>
      </c>
      <c r="L29" s="26">
        <f>IF($D29&gt;0,H29/$D29,0)</f>
        <v>0.701339254191544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March "&amp;yr</f>
        <v>Document Source Statistics March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>
        <v>56</v>
      </c>
      <c r="E7" s="18">
        <v>0</v>
      </c>
      <c r="F7" s="18">
        <v>0</v>
      </c>
      <c r="G7" s="18">
        <v>29</v>
      </c>
      <c r="H7" s="18">
        <f aca="true" t="shared" si="0" ref="H7:H24">SUM(G7)</f>
        <v>29</v>
      </c>
      <c r="I7" s="21">
        <f>IF($D7&gt;0,E7/$D7,0)</f>
        <v>0</v>
      </c>
      <c r="J7" s="21">
        <f>IF($D7&gt;0,F7/$D7,0)</f>
        <v>0</v>
      </c>
      <c r="K7" s="21">
        <f>IF($D7&gt;0,G7/$D7,0)</f>
        <v>0.5178571428571429</v>
      </c>
      <c r="L7" s="20">
        <f>SUM(I7:K7)</f>
        <v>0.5178571428571429</v>
      </c>
    </row>
    <row r="8" spans="1:12" ht="15" customHeight="1">
      <c r="A8" s="2" t="s">
        <v>7</v>
      </c>
      <c r="B8" s="2" t="s">
        <v>8</v>
      </c>
      <c r="C8" s="2"/>
      <c r="D8" s="18">
        <v>18714</v>
      </c>
      <c r="E8" s="18">
        <v>0</v>
      </c>
      <c r="F8" s="18">
        <v>0</v>
      </c>
      <c r="G8" s="18">
        <v>16683</v>
      </c>
      <c r="H8" s="18">
        <f t="shared" si="0"/>
        <v>16683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0.8914716255210003</v>
      </c>
      <c r="L8" s="20">
        <f aca="true" t="shared" si="2" ref="L8:L24">SUM(I8:K8)</f>
        <v>0.8914716255210003</v>
      </c>
    </row>
    <row r="9" spans="1:12" ht="15" customHeight="1">
      <c r="A9" s="2" t="s">
        <v>9</v>
      </c>
      <c r="B9" s="2" t="s">
        <v>10</v>
      </c>
      <c r="C9" s="2"/>
      <c r="D9" s="18">
        <v>10287</v>
      </c>
      <c r="E9" s="18">
        <v>0</v>
      </c>
      <c r="F9" s="18">
        <v>0</v>
      </c>
      <c r="G9" s="18">
        <v>9771</v>
      </c>
      <c r="H9" s="18">
        <f t="shared" si="0"/>
        <v>9771</v>
      </c>
      <c r="I9" s="21">
        <f t="shared" si="1"/>
        <v>0</v>
      </c>
      <c r="J9" s="21">
        <f t="shared" si="1"/>
        <v>0</v>
      </c>
      <c r="K9" s="21">
        <f t="shared" si="1"/>
        <v>0.9498396033829105</v>
      </c>
      <c r="L9" s="20">
        <f t="shared" si="2"/>
        <v>0.9498396033829105</v>
      </c>
    </row>
    <row r="10" spans="1:12" ht="15" customHeight="1">
      <c r="A10" s="2" t="s">
        <v>11</v>
      </c>
      <c r="B10" s="2" t="s">
        <v>12</v>
      </c>
      <c r="C10" s="2"/>
      <c r="D10" s="18">
        <v>14340</v>
      </c>
      <c r="E10" s="18">
        <v>0</v>
      </c>
      <c r="F10" s="18">
        <v>0</v>
      </c>
      <c r="G10" s="18">
        <v>7974</v>
      </c>
      <c r="H10" s="18">
        <f t="shared" si="0"/>
        <v>7974</v>
      </c>
      <c r="I10" s="21">
        <f t="shared" si="1"/>
        <v>0</v>
      </c>
      <c r="J10" s="21">
        <f t="shared" si="1"/>
        <v>0</v>
      </c>
      <c r="K10" s="21">
        <f t="shared" si="1"/>
        <v>0.5560669456066946</v>
      </c>
      <c r="L10" s="20">
        <f t="shared" si="2"/>
        <v>0.5560669456066946</v>
      </c>
    </row>
    <row r="11" spans="1:12" ht="15" customHeight="1">
      <c r="A11" s="2" t="s">
        <v>13</v>
      </c>
      <c r="B11" s="2" t="s">
        <v>14</v>
      </c>
      <c r="C11" s="2"/>
      <c r="D11" s="18">
        <v>4813</v>
      </c>
      <c r="E11" s="18">
        <v>0</v>
      </c>
      <c r="F11" s="18">
        <v>1</v>
      </c>
      <c r="G11" s="18">
        <v>4178</v>
      </c>
      <c r="H11" s="18">
        <f t="shared" si="0"/>
        <v>4178</v>
      </c>
      <c r="I11" s="21">
        <f t="shared" si="1"/>
        <v>0</v>
      </c>
      <c r="J11" s="21">
        <f t="shared" si="1"/>
        <v>0.00020777062123415748</v>
      </c>
      <c r="K11" s="21">
        <f t="shared" si="1"/>
        <v>0.86806565551631</v>
      </c>
      <c r="L11" s="20">
        <f t="shared" si="2"/>
        <v>0.8682734261375441</v>
      </c>
    </row>
    <row r="12" spans="1:12" ht="15" customHeight="1">
      <c r="A12" s="2" t="s">
        <v>15</v>
      </c>
      <c r="B12" s="2" t="s">
        <v>16</v>
      </c>
      <c r="C12" s="2"/>
      <c r="D12" s="18">
        <v>1591</v>
      </c>
      <c r="E12" s="18">
        <v>0</v>
      </c>
      <c r="F12" s="18">
        <v>0</v>
      </c>
      <c r="G12" s="18">
        <v>1470</v>
      </c>
      <c r="H12" s="18">
        <f t="shared" si="0"/>
        <v>1470</v>
      </c>
      <c r="I12" s="21">
        <f t="shared" si="1"/>
        <v>0</v>
      </c>
      <c r="J12" s="21">
        <f t="shared" si="1"/>
        <v>0</v>
      </c>
      <c r="K12" s="21">
        <f t="shared" si="1"/>
        <v>0.9239472030169704</v>
      </c>
      <c r="L12" s="20">
        <f t="shared" si="2"/>
        <v>0.9239472030169704</v>
      </c>
    </row>
    <row r="13" spans="1:12" ht="15" customHeight="1">
      <c r="A13" s="2" t="s">
        <v>17</v>
      </c>
      <c r="B13" s="2" t="s">
        <v>18</v>
      </c>
      <c r="C13" s="2"/>
      <c r="D13" s="18">
        <v>1103</v>
      </c>
      <c r="E13" s="18">
        <v>0</v>
      </c>
      <c r="F13" s="18">
        <v>0</v>
      </c>
      <c r="G13" s="18">
        <v>811</v>
      </c>
      <c r="H13" s="18">
        <f t="shared" si="0"/>
        <v>811</v>
      </c>
      <c r="I13" s="21">
        <f t="shared" si="1"/>
        <v>0</v>
      </c>
      <c r="J13" s="21">
        <f t="shared" si="1"/>
        <v>0</v>
      </c>
      <c r="K13" s="21">
        <f t="shared" si="1"/>
        <v>0.7352674524025385</v>
      </c>
      <c r="L13" s="20">
        <f t="shared" si="2"/>
        <v>0.7352674524025385</v>
      </c>
    </row>
    <row r="14" spans="1:12" ht="15" customHeight="1">
      <c r="A14" s="2" t="s">
        <v>19</v>
      </c>
      <c r="B14" s="2" t="s">
        <v>20</v>
      </c>
      <c r="C14" s="2"/>
      <c r="D14" s="18">
        <v>5750</v>
      </c>
      <c r="E14" s="18">
        <v>0</v>
      </c>
      <c r="F14" s="18">
        <v>0</v>
      </c>
      <c r="G14" s="18">
        <v>4393</v>
      </c>
      <c r="H14" s="18">
        <f t="shared" si="0"/>
        <v>4393</v>
      </c>
      <c r="I14" s="21">
        <f t="shared" si="1"/>
        <v>0</v>
      </c>
      <c r="J14" s="21">
        <f t="shared" si="1"/>
        <v>0</v>
      </c>
      <c r="K14" s="21">
        <f t="shared" si="1"/>
        <v>0.764</v>
      </c>
      <c r="L14" s="20">
        <f t="shared" si="2"/>
        <v>0.764</v>
      </c>
    </row>
    <row r="15" spans="1:12" ht="15" customHeight="1">
      <c r="A15" s="2" t="s">
        <v>23</v>
      </c>
      <c r="B15" s="2" t="s">
        <v>24</v>
      </c>
      <c r="C15" s="2"/>
      <c r="D15" s="18">
        <v>2367</v>
      </c>
      <c r="E15" s="18">
        <v>0</v>
      </c>
      <c r="F15" s="18">
        <v>2</v>
      </c>
      <c r="G15" s="18">
        <v>1957</v>
      </c>
      <c r="H15" s="18">
        <f t="shared" si="0"/>
        <v>1957</v>
      </c>
      <c r="I15" s="21">
        <f t="shared" si="1"/>
        <v>0</v>
      </c>
      <c r="J15" s="21">
        <f t="shared" si="1"/>
        <v>0.0008449514152936206</v>
      </c>
      <c r="K15" s="21">
        <f t="shared" si="1"/>
        <v>0.8267849598648078</v>
      </c>
      <c r="L15" s="20">
        <f t="shared" si="2"/>
        <v>0.8276299112801014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59021</v>
      </c>
      <c r="E16" s="13">
        <f>SUM(E7:E15)</f>
        <v>0</v>
      </c>
      <c r="F16" s="13">
        <f>SUM(F7:F15)</f>
        <v>3</v>
      </c>
      <c r="G16" s="13">
        <f>SUM(G7:G15)</f>
        <v>47266</v>
      </c>
      <c r="H16" s="13">
        <f t="shared" si="0"/>
        <v>47266</v>
      </c>
      <c r="I16" s="14">
        <f>IF($D16&gt;0,E16/$D16,0)</f>
        <v>0</v>
      </c>
      <c r="J16" s="14">
        <f>IF($D16&gt;0,F16/$D16,0)</f>
        <v>5.08293658189458E-05</v>
      </c>
      <c r="K16" s="14">
        <f>IF($D16&gt;0,G16/$D16,0)</f>
        <v>0.8008336015994307</v>
      </c>
      <c r="L16" s="15">
        <f t="shared" si="2"/>
        <v>0.8008844309652496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3101</v>
      </c>
      <c r="E18" s="18">
        <v>1529</v>
      </c>
      <c r="F18" s="18">
        <v>2</v>
      </c>
      <c r="G18" s="18">
        <v>1081</v>
      </c>
      <c r="H18" s="18">
        <f t="shared" si="0"/>
        <v>1081</v>
      </c>
      <c r="I18" s="21">
        <f aca="true" t="shared" si="3" ref="I18:K25">IF($D18&gt;0,E18/$D18,0)</f>
        <v>0.4930667526604321</v>
      </c>
      <c r="J18" s="21">
        <f t="shared" si="3"/>
        <v>0.0006449532408900354</v>
      </c>
      <c r="K18" s="21">
        <f t="shared" si="3"/>
        <v>0.3485972267010642</v>
      </c>
      <c r="L18" s="20">
        <f t="shared" si="2"/>
        <v>0.8423089326023863</v>
      </c>
    </row>
    <row r="19" spans="1:12" ht="15" customHeight="1">
      <c r="A19" s="2" t="s">
        <v>25</v>
      </c>
      <c r="B19" s="2" t="s">
        <v>26</v>
      </c>
      <c r="C19" s="2"/>
      <c r="D19" s="18">
        <v>26610</v>
      </c>
      <c r="E19" s="18">
        <v>5760</v>
      </c>
      <c r="F19" s="18">
        <v>351</v>
      </c>
      <c r="G19" s="18">
        <v>10590</v>
      </c>
      <c r="H19" s="18">
        <f t="shared" si="0"/>
        <v>10590</v>
      </c>
      <c r="I19" s="21">
        <f t="shared" si="3"/>
        <v>0.21645997745208567</v>
      </c>
      <c r="J19" s="21">
        <f t="shared" si="3"/>
        <v>0.013190529875986472</v>
      </c>
      <c r="K19" s="21">
        <f t="shared" si="3"/>
        <v>0.3979706877113867</v>
      </c>
      <c r="L19" s="20">
        <f t="shared" si="2"/>
        <v>0.6276211950394589</v>
      </c>
    </row>
    <row r="20" spans="1:12" ht="15" customHeight="1">
      <c r="A20" s="2" t="s">
        <v>27</v>
      </c>
      <c r="B20" s="2" t="s">
        <v>28</v>
      </c>
      <c r="C20" s="2"/>
      <c r="D20" s="18">
        <v>10950</v>
      </c>
      <c r="E20" s="18">
        <v>3809</v>
      </c>
      <c r="F20" s="18">
        <v>38</v>
      </c>
      <c r="G20" s="18">
        <v>3014</v>
      </c>
      <c r="H20" s="18">
        <f t="shared" si="0"/>
        <v>3014</v>
      </c>
      <c r="I20" s="21">
        <f t="shared" si="3"/>
        <v>0.34785388127853883</v>
      </c>
      <c r="J20" s="21">
        <f t="shared" si="3"/>
        <v>0.003470319634703196</v>
      </c>
      <c r="K20" s="21">
        <f t="shared" si="3"/>
        <v>0.2752511415525114</v>
      </c>
      <c r="L20" s="20">
        <f t="shared" si="2"/>
        <v>0.6265753424657534</v>
      </c>
    </row>
    <row r="21" spans="1:12" ht="15" customHeight="1">
      <c r="A21" s="2" t="s">
        <v>29</v>
      </c>
      <c r="B21" s="2" t="s">
        <v>30</v>
      </c>
      <c r="C21" s="2"/>
      <c r="D21" s="18">
        <v>526</v>
      </c>
      <c r="E21" s="18">
        <v>2</v>
      </c>
      <c r="F21" s="18">
        <v>456</v>
      </c>
      <c r="G21" s="18">
        <v>5</v>
      </c>
      <c r="H21" s="18">
        <f t="shared" si="0"/>
        <v>5</v>
      </c>
      <c r="I21" s="21">
        <f t="shared" si="3"/>
        <v>0.0038022813688212928</v>
      </c>
      <c r="J21" s="21">
        <f t="shared" si="3"/>
        <v>0.8669201520912547</v>
      </c>
      <c r="K21" s="21">
        <f t="shared" si="3"/>
        <v>0.009505703422053232</v>
      </c>
      <c r="L21" s="20">
        <f t="shared" si="2"/>
        <v>0.8802281368821293</v>
      </c>
    </row>
    <row r="22" spans="1:12" ht="15" customHeight="1">
      <c r="A22" s="2" t="s">
        <v>31</v>
      </c>
      <c r="B22" s="2" t="s">
        <v>32</v>
      </c>
      <c r="C22" s="2"/>
      <c r="D22" s="18">
        <v>2087</v>
      </c>
      <c r="E22" s="18">
        <v>37</v>
      </c>
      <c r="F22" s="18">
        <v>1698</v>
      </c>
      <c r="G22" s="18">
        <v>30</v>
      </c>
      <c r="H22" s="18">
        <f t="shared" si="0"/>
        <v>30</v>
      </c>
      <c r="I22" s="21">
        <f t="shared" si="3"/>
        <v>0.01772879731672257</v>
      </c>
      <c r="J22" s="21">
        <f t="shared" si="3"/>
        <v>0.8136080498322952</v>
      </c>
      <c r="K22" s="21">
        <f t="shared" si="3"/>
        <v>0.014374700527072353</v>
      </c>
      <c r="L22" s="20">
        <f t="shared" si="2"/>
        <v>0.8457115476760901</v>
      </c>
    </row>
    <row r="23" spans="1:12" ht="15" customHeight="1">
      <c r="A23" s="2" t="s">
        <v>33</v>
      </c>
      <c r="B23" s="2" t="s">
        <v>34</v>
      </c>
      <c r="C23" s="2"/>
      <c r="D23" s="18">
        <v>985</v>
      </c>
      <c r="E23" s="18">
        <v>36</v>
      </c>
      <c r="F23" s="18">
        <v>0</v>
      </c>
      <c r="G23" s="18">
        <v>30</v>
      </c>
      <c r="H23" s="18">
        <f t="shared" si="0"/>
        <v>30</v>
      </c>
      <c r="I23" s="21">
        <f t="shared" si="3"/>
        <v>0.03654822335025381</v>
      </c>
      <c r="J23" s="21">
        <f t="shared" si="3"/>
        <v>0</v>
      </c>
      <c r="K23" s="21">
        <f t="shared" si="3"/>
        <v>0.030456852791878174</v>
      </c>
      <c r="L23" s="20">
        <f t="shared" si="2"/>
        <v>0.06700507614213198</v>
      </c>
    </row>
    <row r="24" spans="1:12" ht="15" customHeight="1">
      <c r="A24" s="2" t="s">
        <v>35</v>
      </c>
      <c r="B24" s="2" t="s">
        <v>36</v>
      </c>
      <c r="C24" s="2"/>
      <c r="D24" s="18">
        <v>12400</v>
      </c>
      <c r="E24" s="18">
        <v>5189</v>
      </c>
      <c r="F24" s="18">
        <v>259</v>
      </c>
      <c r="G24" s="18">
        <v>3401</v>
      </c>
      <c r="H24" s="18">
        <f t="shared" si="0"/>
        <v>3401</v>
      </c>
      <c r="I24" s="21">
        <f t="shared" si="3"/>
        <v>0.41846774193548386</v>
      </c>
      <c r="J24" s="21">
        <f t="shared" si="3"/>
        <v>0.020887096774193547</v>
      </c>
      <c r="K24" s="21">
        <f t="shared" si="3"/>
        <v>0.2742741935483871</v>
      </c>
      <c r="L24" s="20">
        <f t="shared" si="2"/>
        <v>0.7136290322580645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56659</v>
      </c>
      <c r="E25" s="22">
        <f>SUM(E18:E24)</f>
        <v>16362</v>
      </c>
      <c r="F25" s="22">
        <f>SUM(F18:F24)</f>
        <v>2804</v>
      </c>
      <c r="G25" s="22">
        <f>SUM(G18:G24)</f>
        <v>18151</v>
      </c>
      <c r="H25" s="22">
        <f>SUM(E25:G25)</f>
        <v>37317</v>
      </c>
      <c r="I25" s="23">
        <f>IF($D25&gt;0,E25/$D25,0)</f>
        <v>0.2887802467392647</v>
      </c>
      <c r="J25" s="23">
        <f t="shared" si="3"/>
        <v>0.04948904851832895</v>
      </c>
      <c r="K25" s="23">
        <f t="shared" si="3"/>
        <v>0.3203551068673997</v>
      </c>
      <c r="L25" s="23">
        <f>IF(G25&gt;0,H25/$D25,0)</f>
        <v>0.6586244021249934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10838</v>
      </c>
      <c r="E27" s="9">
        <v>647</v>
      </c>
      <c r="F27" s="9">
        <v>3372</v>
      </c>
      <c r="G27" s="9">
        <v>1033</v>
      </c>
      <c r="H27" s="9">
        <f>SUM(E27:G27)</f>
        <v>5052</v>
      </c>
      <c r="I27" s="25">
        <f>IF($D27&gt;0,E27/$D27,0)</f>
        <v>0.059697361136741095</v>
      </c>
      <c r="J27" s="25">
        <f>IF($D27&gt;0,F27/$D27,0)</f>
        <v>0.3111275143015316</v>
      </c>
      <c r="K27" s="25">
        <f>IF($D27&gt;0,G27/$D27,0)</f>
        <v>0.09531278833733162</v>
      </c>
      <c r="L27" s="25">
        <f>IF($D27&gt;0,H27/$D27,0)</f>
        <v>0.46613766377560434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126518</v>
      </c>
      <c r="E29" s="11">
        <f>E16+E25+E27</f>
        <v>17009</v>
      </c>
      <c r="F29" s="11">
        <f>F16+F25+F27</f>
        <v>6179</v>
      </c>
      <c r="G29" s="11">
        <f>G16+G25+G27</f>
        <v>66450</v>
      </c>
      <c r="H29" s="11">
        <f>SUM(E29:G29)</f>
        <v>89638</v>
      </c>
      <c r="I29" s="26">
        <f>IF($D29&gt;0,E29/$D29,0)</f>
        <v>0.13443936831122844</v>
      </c>
      <c r="J29" s="26">
        <f>IF($D29&gt;0,F29/$D29,0)</f>
        <v>0.04883890039361988</v>
      </c>
      <c r="K29" s="26">
        <f>IF($D29&gt;0,G29/$D29,0)</f>
        <v>0.5252217075831107</v>
      </c>
      <c r="L29" s="26">
        <f>IF($D29&gt;0,H29/$D29,0)</f>
        <v>0.708499976287959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April "&amp;yr</f>
        <v>Document Source Statistics April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May "&amp;yr</f>
        <v>Document Source Statistics May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June "&amp;yr</f>
        <v>Document Source Statistics June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July "&amp;yr</f>
        <v>Document Source Statistics July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August "&amp;yr</f>
        <v>Document Source Statistics August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24">SUM(G7)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t="shared" si="0"/>
        <v>0</v>
      </c>
      <c r="I18" s="21">
        <f aca="true" t="shared" si="3" ref="I18:K25">IF($D18&gt;0,E18/$D18,0)</f>
        <v>0</v>
      </c>
      <c r="J18" s="21">
        <f t="shared" si="3"/>
        <v>0</v>
      </c>
      <c r="K18" s="21">
        <f t="shared" si="3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0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0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0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0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0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0"/>
        <v>0</v>
      </c>
      <c r="I24" s="21">
        <f t="shared" si="3"/>
        <v>0</v>
      </c>
      <c r="J24" s="21">
        <f t="shared" si="3"/>
        <v>0</v>
      </c>
      <c r="K24" s="21">
        <f t="shared" si="3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3"/>
        <v>0</v>
      </c>
      <c r="K25" s="23">
        <f t="shared" si="3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tr">
        <f>"Document Source Statistics September "&amp;yr</f>
        <v>Document Source Statistics September 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0"/>
    </row>
    <row r="4" spans="1:12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3" t="s">
        <v>4</v>
      </c>
      <c r="C6" s="43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7" t="s">
        <v>6</v>
      </c>
      <c r="C7" s="47"/>
      <c r="D7" s="18"/>
      <c r="E7" s="18"/>
      <c r="F7" s="18"/>
      <c r="G7" s="18"/>
      <c r="H7" s="18">
        <f aca="true" t="shared" si="0" ref="H7:H16">SUM(G7)</f>
        <v>0</v>
      </c>
      <c r="I7" s="21">
        <f aca="true" t="shared" si="1" ref="I7:I16">IF($D7&gt;0,E7/$D7,0)</f>
        <v>0</v>
      </c>
      <c r="J7" s="21">
        <f aca="true" t="shared" si="2" ref="J7:J16">IF($D7&gt;0,F7/$D7,0)</f>
        <v>0</v>
      </c>
      <c r="K7" s="21">
        <f aca="true" t="shared" si="3" ref="K7:K16">IF($D7&gt;0,G7/$D7,0)</f>
        <v>0</v>
      </c>
      <c r="L7" s="20">
        <f aca="true" t="shared" si="4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t="shared" si="0"/>
        <v>0</v>
      </c>
      <c r="I8" s="21">
        <f t="shared" si="1"/>
        <v>0</v>
      </c>
      <c r="J8" s="21">
        <f t="shared" si="2"/>
        <v>0</v>
      </c>
      <c r="K8" s="21">
        <f t="shared" si="3"/>
        <v>0</v>
      </c>
      <c r="L8" s="20">
        <f t="shared" si="4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9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4" t="s">
        <v>49</v>
      </c>
      <c r="B29" s="45"/>
      <c r="C29" s="46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2020-03-12T13:06:54Z</cp:lastPrinted>
  <dcterms:created xsi:type="dcterms:W3CDTF">2009-01-14T12:53:02Z</dcterms:created>
  <dcterms:modified xsi:type="dcterms:W3CDTF">2020-04-13T13:16:40Z</dcterms:modified>
  <cp:category/>
  <cp:version/>
  <cp:contentType/>
  <cp:contentStatus/>
</cp:coreProperties>
</file>