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7 STATISTICS\County Court New Cases 2017\"/>
    </mc:Choice>
  </mc:AlternateContent>
  <bookViews>
    <workbookView xWindow="0" yWindow="105" windowWidth="19140" windowHeight="7350" firstSheet="4" activeTab="12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M13" i="11" l="1"/>
  <c r="M19" i="8" l="1"/>
  <c r="M15" i="4" l="1"/>
  <c r="M22" i="3" l="1"/>
  <c r="L30" i="13" l="1"/>
  <c r="K30" i="13"/>
  <c r="J30" i="13"/>
  <c r="I30" i="13"/>
  <c r="H30" i="13"/>
  <c r="G30" i="13"/>
  <c r="F30" i="13"/>
  <c r="E30" i="13"/>
  <c r="D30" i="13"/>
  <c r="L29" i="13"/>
  <c r="K29" i="13"/>
  <c r="J29" i="13"/>
  <c r="I29" i="13"/>
  <c r="H29" i="13"/>
  <c r="G29" i="13"/>
  <c r="F29" i="13"/>
  <c r="E29" i="13"/>
  <c r="D29" i="13"/>
  <c r="L28" i="13"/>
  <c r="K28" i="13"/>
  <c r="J28" i="13"/>
  <c r="I28" i="13"/>
  <c r="H28" i="13"/>
  <c r="G28" i="13"/>
  <c r="F28" i="13"/>
  <c r="E28" i="13"/>
  <c r="D28" i="13"/>
  <c r="L27" i="13"/>
  <c r="K27" i="13"/>
  <c r="J27" i="13"/>
  <c r="I27" i="13"/>
  <c r="H27" i="13"/>
  <c r="G27" i="13"/>
  <c r="F27" i="13"/>
  <c r="E27" i="13"/>
  <c r="D27" i="13"/>
  <c r="L26" i="13"/>
  <c r="K26" i="13"/>
  <c r="J26" i="13"/>
  <c r="I26" i="13"/>
  <c r="H26" i="13"/>
  <c r="G26" i="13"/>
  <c r="F26" i="13"/>
  <c r="E26" i="13"/>
  <c r="D26" i="13"/>
  <c r="L25" i="13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19" i="13"/>
  <c r="K19" i="13"/>
  <c r="J19" i="13"/>
  <c r="I19" i="13"/>
  <c r="H19" i="13"/>
  <c r="G19" i="13"/>
  <c r="F19" i="13"/>
  <c r="E19" i="13"/>
  <c r="D19" i="13"/>
  <c r="L18" i="13"/>
  <c r="K18" i="13"/>
  <c r="J18" i="13"/>
  <c r="I18" i="13"/>
  <c r="H18" i="13"/>
  <c r="G18" i="13"/>
  <c r="F18" i="13"/>
  <c r="E18" i="13"/>
  <c r="D18" i="13"/>
  <c r="L15" i="13"/>
  <c r="K15" i="13"/>
  <c r="J15" i="13"/>
  <c r="I15" i="13"/>
  <c r="H15" i="13"/>
  <c r="G15" i="13"/>
  <c r="F15" i="13"/>
  <c r="E15" i="13"/>
  <c r="D15" i="13"/>
  <c r="N29" i="11"/>
  <c r="M29" i="11"/>
  <c r="N25" i="12"/>
  <c r="M25" i="12"/>
  <c r="N25" i="10"/>
  <c r="N25" i="9"/>
  <c r="M25" i="9"/>
  <c r="N25" i="8"/>
  <c r="M25" i="8"/>
  <c r="N25" i="7"/>
  <c r="M25" i="7"/>
  <c r="N25" i="6"/>
  <c r="M25" i="6"/>
  <c r="N25" i="5"/>
  <c r="M25" i="5"/>
  <c r="N25" i="4"/>
  <c r="M25" i="4"/>
  <c r="N25" i="3"/>
  <c r="M25" i="3"/>
  <c r="N25" i="2"/>
  <c r="M25" i="2"/>
  <c r="N25" i="1"/>
  <c r="M25" i="1"/>
  <c r="N24" i="11"/>
  <c r="M24" i="11"/>
  <c r="N11" i="7"/>
  <c r="M11" i="7"/>
  <c r="M25" i="13" l="1"/>
  <c r="M19" i="13"/>
  <c r="N19" i="13"/>
  <c r="N25" i="13"/>
  <c r="N15" i="7" l="1"/>
  <c r="M15" i="7"/>
  <c r="M29" i="7"/>
  <c r="N29" i="7"/>
  <c r="N15" i="11"/>
  <c r="M15" i="11"/>
  <c r="L14" i="13"/>
  <c r="K14" i="13"/>
  <c r="J14" i="13"/>
  <c r="I14" i="13"/>
  <c r="H14" i="13"/>
  <c r="G14" i="13"/>
  <c r="F14" i="13"/>
  <c r="E14" i="13"/>
  <c r="D14" i="13"/>
  <c r="L13" i="13"/>
  <c r="K13" i="13"/>
  <c r="J13" i="13"/>
  <c r="I13" i="13"/>
  <c r="H13" i="13"/>
  <c r="G13" i="13"/>
  <c r="F13" i="13"/>
  <c r="E13" i="13"/>
  <c r="D13" i="13"/>
  <c r="L12" i="13"/>
  <c r="K12" i="13"/>
  <c r="J12" i="13"/>
  <c r="I12" i="13"/>
  <c r="H12" i="13"/>
  <c r="G12" i="13"/>
  <c r="F12" i="13"/>
  <c r="E12" i="13"/>
  <c r="D12" i="13"/>
  <c r="N14" i="12"/>
  <c r="M14" i="12"/>
  <c r="N13" i="12"/>
  <c r="M13" i="12"/>
  <c r="N12" i="12"/>
  <c r="M12" i="12"/>
  <c r="N14" i="10"/>
  <c r="N13" i="10"/>
  <c r="N12" i="10"/>
  <c r="N14" i="9"/>
  <c r="M14" i="9"/>
  <c r="N13" i="9"/>
  <c r="M13" i="9"/>
  <c r="N12" i="9"/>
  <c r="M12" i="9"/>
  <c r="N14" i="8"/>
  <c r="M14" i="8"/>
  <c r="N13" i="8"/>
  <c r="M13" i="8"/>
  <c r="N12" i="8"/>
  <c r="M12" i="8"/>
  <c r="L16" i="7"/>
  <c r="N14" i="7"/>
  <c r="M14" i="7"/>
  <c r="N13" i="7"/>
  <c r="M13" i="7"/>
  <c r="N12" i="7"/>
  <c r="M12" i="7"/>
  <c r="M22" i="6"/>
  <c r="N14" i="6"/>
  <c r="M14" i="6"/>
  <c r="N13" i="6"/>
  <c r="M13" i="6"/>
  <c r="N12" i="6"/>
  <c r="M12" i="6"/>
  <c r="N14" i="5"/>
  <c r="M14" i="5"/>
  <c r="N13" i="5"/>
  <c r="M13" i="5"/>
  <c r="N12" i="5"/>
  <c r="M12" i="5"/>
  <c r="N14" i="4"/>
  <c r="M14" i="4"/>
  <c r="N13" i="4"/>
  <c r="M13" i="4"/>
  <c r="N12" i="4"/>
  <c r="M12" i="4"/>
  <c r="N14" i="3"/>
  <c r="M14" i="3"/>
  <c r="N13" i="3"/>
  <c r="M13" i="3"/>
  <c r="N12" i="3"/>
  <c r="M12" i="3"/>
  <c r="N14" i="2"/>
  <c r="M14" i="2"/>
  <c r="N13" i="2"/>
  <c r="M13" i="2"/>
  <c r="N12" i="2"/>
  <c r="M12" i="2"/>
  <c r="N14" i="1"/>
  <c r="M14" i="1"/>
  <c r="N13" i="1"/>
  <c r="M13" i="1"/>
  <c r="N12" i="1"/>
  <c r="M12" i="1"/>
  <c r="N11" i="11"/>
  <c r="M11" i="11"/>
  <c r="N13" i="13" l="1"/>
  <c r="M14" i="13"/>
  <c r="N12" i="13"/>
  <c r="M12" i="13"/>
  <c r="M13" i="13"/>
  <c r="N14" i="13"/>
  <c r="N25" i="11"/>
  <c r="K31" i="5" l="1"/>
  <c r="G20" i="4" l="1"/>
  <c r="D31" i="4"/>
  <c r="G31" i="4"/>
  <c r="E16" i="4"/>
  <c r="D20" i="3" l="1"/>
  <c r="L31" i="3"/>
  <c r="G20" i="2" l="1"/>
  <c r="F20" i="2"/>
  <c r="N11" i="12" l="1"/>
  <c r="N12" i="11"/>
  <c r="N11" i="10"/>
  <c r="N11" i="9"/>
  <c r="N11" i="8"/>
  <c r="N11" i="6"/>
  <c r="N11" i="5"/>
  <c r="N11" i="4"/>
  <c r="N11" i="3"/>
  <c r="N11" i="2"/>
  <c r="N11" i="1"/>
  <c r="L11" i="13"/>
  <c r="K11" i="13"/>
  <c r="J11" i="13"/>
  <c r="I11" i="13"/>
  <c r="H11" i="13"/>
  <c r="G11" i="13"/>
  <c r="F11" i="13"/>
  <c r="E11" i="13"/>
  <c r="D11" i="13"/>
  <c r="L10" i="13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L31" i="12"/>
  <c r="L43" i="12" s="1"/>
  <c r="K31" i="12"/>
  <c r="K43" i="12" s="1"/>
  <c r="J31" i="12"/>
  <c r="J43" i="12" s="1"/>
  <c r="I31" i="12"/>
  <c r="I43" i="12" s="1"/>
  <c r="H31" i="12"/>
  <c r="H43" i="12" s="1"/>
  <c r="G31" i="12"/>
  <c r="G43" i="12" s="1"/>
  <c r="F31" i="12"/>
  <c r="F43" i="12" s="1"/>
  <c r="E31" i="12"/>
  <c r="E43" i="12" s="1"/>
  <c r="D31" i="12"/>
  <c r="D43" i="12" s="1"/>
  <c r="N30" i="12"/>
  <c r="M30" i="12"/>
  <c r="N29" i="12"/>
  <c r="M29" i="12"/>
  <c r="N28" i="12"/>
  <c r="M28" i="12"/>
  <c r="N27" i="12"/>
  <c r="M27" i="12"/>
  <c r="N26" i="12"/>
  <c r="M26" i="12"/>
  <c r="N24" i="12"/>
  <c r="M24" i="12"/>
  <c r="N23" i="12"/>
  <c r="M23" i="12"/>
  <c r="N22" i="12"/>
  <c r="L20" i="12"/>
  <c r="L39" i="12" s="1"/>
  <c r="K20" i="12"/>
  <c r="K39" i="12" s="1"/>
  <c r="J20" i="12"/>
  <c r="J39" i="12" s="1"/>
  <c r="I20" i="12"/>
  <c r="I39" i="12" s="1"/>
  <c r="I54" i="12" s="1"/>
  <c r="H20" i="12"/>
  <c r="H39" i="12" s="1"/>
  <c r="G20" i="12"/>
  <c r="G39" i="12" s="1"/>
  <c r="F20" i="12"/>
  <c r="F39" i="12" s="1"/>
  <c r="E20" i="12"/>
  <c r="E39" i="12" s="1"/>
  <c r="E54" i="12" s="1"/>
  <c r="D20" i="12"/>
  <c r="D39" i="12" s="1"/>
  <c r="N19" i="12"/>
  <c r="M19" i="12"/>
  <c r="N18" i="12"/>
  <c r="M18" i="12"/>
  <c r="L16" i="12"/>
  <c r="L35" i="12" s="1"/>
  <c r="K16" i="12"/>
  <c r="J16" i="12"/>
  <c r="J35" i="12" s="1"/>
  <c r="I16" i="12"/>
  <c r="H16" i="12"/>
  <c r="H35" i="12" s="1"/>
  <c r="G16" i="12"/>
  <c r="F16" i="12"/>
  <c r="F35" i="12" s="1"/>
  <c r="E16" i="12"/>
  <c r="D16" i="12"/>
  <c r="D35" i="12" s="1"/>
  <c r="N15" i="12"/>
  <c r="M15" i="12"/>
  <c r="M11" i="12"/>
  <c r="N10" i="12"/>
  <c r="M10" i="12"/>
  <c r="L8" i="12"/>
  <c r="K8" i="12"/>
  <c r="J8" i="12"/>
  <c r="I8" i="12"/>
  <c r="H8" i="12"/>
  <c r="G8" i="12"/>
  <c r="F8" i="12"/>
  <c r="E8" i="12"/>
  <c r="D8" i="12"/>
  <c r="N7" i="12"/>
  <c r="N8" i="12" s="1"/>
  <c r="M8" i="12"/>
  <c r="A2" i="12"/>
  <c r="L31" i="11"/>
  <c r="L43" i="11" s="1"/>
  <c r="K31" i="11"/>
  <c r="K43" i="11" s="1"/>
  <c r="J31" i="11"/>
  <c r="J43" i="11" s="1"/>
  <c r="I31" i="11"/>
  <c r="I43" i="11" s="1"/>
  <c r="H31" i="11"/>
  <c r="H43" i="11" s="1"/>
  <c r="G31" i="11"/>
  <c r="G43" i="11" s="1"/>
  <c r="F31" i="11"/>
  <c r="F43" i="11" s="1"/>
  <c r="E31" i="11"/>
  <c r="E43" i="11" s="1"/>
  <c r="D31" i="11"/>
  <c r="D43" i="11" s="1"/>
  <c r="N30" i="11"/>
  <c r="M30" i="11"/>
  <c r="N28" i="11"/>
  <c r="M28" i="11"/>
  <c r="N27" i="11"/>
  <c r="M27" i="11"/>
  <c r="N26" i="11"/>
  <c r="M26" i="11"/>
  <c r="N23" i="11"/>
  <c r="M23" i="11"/>
  <c r="N22" i="11"/>
  <c r="M22" i="11"/>
  <c r="L39" i="11"/>
  <c r="K20" i="11"/>
  <c r="K39" i="11" s="1"/>
  <c r="J20" i="11"/>
  <c r="J39" i="11" s="1"/>
  <c r="I20" i="11"/>
  <c r="I39" i="11" s="1"/>
  <c r="H20" i="11"/>
  <c r="H39" i="11" s="1"/>
  <c r="G20" i="11"/>
  <c r="G39" i="11" s="1"/>
  <c r="F20" i="11"/>
  <c r="F39" i="11" s="1"/>
  <c r="E20" i="11"/>
  <c r="E39" i="11" s="1"/>
  <c r="D20" i="11"/>
  <c r="D39" i="11" s="1"/>
  <c r="N19" i="11"/>
  <c r="M19" i="11"/>
  <c r="N18" i="11"/>
  <c r="M18" i="11"/>
  <c r="L16" i="11"/>
  <c r="K16" i="11"/>
  <c r="J16" i="11"/>
  <c r="J35" i="11" s="1"/>
  <c r="I16" i="11"/>
  <c r="H16" i="11"/>
  <c r="G16" i="11"/>
  <c r="F16" i="11"/>
  <c r="F35" i="11" s="1"/>
  <c r="E16" i="11"/>
  <c r="D16" i="11"/>
  <c r="N14" i="11"/>
  <c r="M14" i="11"/>
  <c r="M12" i="11"/>
  <c r="N10" i="11"/>
  <c r="M10" i="11"/>
  <c r="L8" i="11"/>
  <c r="K8" i="11"/>
  <c r="I8" i="11"/>
  <c r="H8" i="11"/>
  <c r="G8" i="11"/>
  <c r="F8" i="11"/>
  <c r="E8" i="11"/>
  <c r="D8" i="11"/>
  <c r="N7" i="11"/>
  <c r="N8" i="11" s="1"/>
  <c r="M7" i="11"/>
  <c r="M8" i="11" s="1"/>
  <c r="A2" i="11"/>
  <c r="L31" i="10"/>
  <c r="L43" i="10" s="1"/>
  <c r="K31" i="10"/>
  <c r="K43" i="10" s="1"/>
  <c r="J31" i="10"/>
  <c r="J43" i="10" s="1"/>
  <c r="I31" i="10"/>
  <c r="I43" i="10" s="1"/>
  <c r="H31" i="10"/>
  <c r="H43" i="10" s="1"/>
  <c r="G31" i="10"/>
  <c r="G43" i="10" s="1"/>
  <c r="F31" i="10"/>
  <c r="F43" i="10" s="1"/>
  <c r="E31" i="10"/>
  <c r="E43" i="10" s="1"/>
  <c r="D31" i="10"/>
  <c r="D43" i="10" s="1"/>
  <c r="N30" i="10"/>
  <c r="M30" i="10"/>
  <c r="N29" i="10"/>
  <c r="M29" i="10"/>
  <c r="N28" i="10"/>
  <c r="M28" i="10"/>
  <c r="N27" i="10"/>
  <c r="M27" i="10"/>
  <c r="N26" i="10"/>
  <c r="M26" i="10"/>
  <c r="N24" i="10"/>
  <c r="M24" i="10"/>
  <c r="N23" i="10"/>
  <c r="M23" i="10"/>
  <c r="N22" i="10"/>
  <c r="M22" i="10"/>
  <c r="L20" i="10"/>
  <c r="L39" i="10" s="1"/>
  <c r="K20" i="10"/>
  <c r="K39" i="10" s="1"/>
  <c r="J20" i="10"/>
  <c r="J39" i="10" s="1"/>
  <c r="I20" i="10"/>
  <c r="I39" i="10" s="1"/>
  <c r="I54" i="10" s="1"/>
  <c r="H20" i="10"/>
  <c r="H39" i="10" s="1"/>
  <c r="G20" i="10"/>
  <c r="G39" i="10" s="1"/>
  <c r="F20" i="10"/>
  <c r="F39" i="10" s="1"/>
  <c r="E20" i="10"/>
  <c r="E39" i="10" s="1"/>
  <c r="E54" i="10" s="1"/>
  <c r="D20" i="10"/>
  <c r="D39" i="10" s="1"/>
  <c r="N19" i="10"/>
  <c r="M19" i="10"/>
  <c r="N18" i="10"/>
  <c r="M18" i="10"/>
  <c r="L16" i="10"/>
  <c r="L35" i="10" s="1"/>
  <c r="K16" i="10"/>
  <c r="J16" i="10"/>
  <c r="J35" i="10" s="1"/>
  <c r="I16" i="10"/>
  <c r="H16" i="10"/>
  <c r="H35" i="10" s="1"/>
  <c r="G16" i="10"/>
  <c r="F16" i="10"/>
  <c r="F35" i="10" s="1"/>
  <c r="E16" i="10"/>
  <c r="D16" i="10"/>
  <c r="D35" i="10" s="1"/>
  <c r="N15" i="10"/>
  <c r="M15" i="10"/>
  <c r="N10" i="10"/>
  <c r="M10" i="10"/>
  <c r="L8" i="10"/>
  <c r="K8" i="10"/>
  <c r="J8" i="10"/>
  <c r="I8" i="10"/>
  <c r="H8" i="10"/>
  <c r="G8" i="10"/>
  <c r="F8" i="10"/>
  <c r="E8" i="10"/>
  <c r="D8" i="10"/>
  <c r="N7" i="10"/>
  <c r="N8" i="10" s="1"/>
  <c r="M7" i="10"/>
  <c r="M8" i="10" s="1"/>
  <c r="A2" i="10"/>
  <c r="I39" i="9"/>
  <c r="I54" i="9" s="1"/>
  <c r="E39" i="9"/>
  <c r="E54" i="9" s="1"/>
  <c r="L31" i="9"/>
  <c r="L43" i="9" s="1"/>
  <c r="K31" i="9"/>
  <c r="K43" i="9" s="1"/>
  <c r="J31" i="9"/>
  <c r="J43" i="9" s="1"/>
  <c r="I31" i="9"/>
  <c r="I43" i="9" s="1"/>
  <c r="H31" i="9"/>
  <c r="H43" i="9" s="1"/>
  <c r="G31" i="9"/>
  <c r="G43" i="9" s="1"/>
  <c r="F31" i="9"/>
  <c r="F43" i="9" s="1"/>
  <c r="E31" i="9"/>
  <c r="E43" i="9" s="1"/>
  <c r="D31" i="9"/>
  <c r="D43" i="9" s="1"/>
  <c r="N30" i="9"/>
  <c r="M30" i="9"/>
  <c r="N29" i="9"/>
  <c r="M29" i="9"/>
  <c r="N28" i="9"/>
  <c r="M28" i="9"/>
  <c r="N27" i="9"/>
  <c r="M27" i="9"/>
  <c r="N26" i="9"/>
  <c r="M26" i="9"/>
  <c r="N24" i="9"/>
  <c r="M24" i="9"/>
  <c r="N23" i="9"/>
  <c r="M23" i="9"/>
  <c r="N22" i="9"/>
  <c r="M22" i="9"/>
  <c r="L20" i="9"/>
  <c r="L39" i="9" s="1"/>
  <c r="K20" i="9"/>
  <c r="K39" i="9" s="1"/>
  <c r="J20" i="9"/>
  <c r="J39" i="9" s="1"/>
  <c r="I20" i="9"/>
  <c r="H20" i="9"/>
  <c r="H39" i="9" s="1"/>
  <c r="G20" i="9"/>
  <c r="G39" i="9" s="1"/>
  <c r="F20" i="9"/>
  <c r="F39" i="9" s="1"/>
  <c r="E20" i="9"/>
  <c r="D20" i="9"/>
  <c r="D39" i="9" s="1"/>
  <c r="N19" i="9"/>
  <c r="N20" i="9" s="1"/>
  <c r="N39" i="9" s="1"/>
  <c r="M19" i="9"/>
  <c r="M20" i="9" s="1"/>
  <c r="M39" i="9" s="1"/>
  <c r="N18" i="9"/>
  <c r="L16" i="9"/>
  <c r="L35" i="9" s="1"/>
  <c r="K16" i="9"/>
  <c r="J16" i="9"/>
  <c r="J35" i="9" s="1"/>
  <c r="I16" i="9"/>
  <c r="H16" i="9"/>
  <c r="H35" i="9" s="1"/>
  <c r="G16" i="9"/>
  <c r="F16" i="9"/>
  <c r="F35" i="9" s="1"/>
  <c r="E16" i="9"/>
  <c r="D16" i="9"/>
  <c r="D35" i="9" s="1"/>
  <c r="N15" i="9"/>
  <c r="M15" i="9"/>
  <c r="M11" i="9"/>
  <c r="N10" i="9"/>
  <c r="M10" i="9"/>
  <c r="L8" i="9"/>
  <c r="K8" i="9"/>
  <c r="J8" i="9"/>
  <c r="H8" i="9"/>
  <c r="G8" i="9"/>
  <c r="F8" i="9"/>
  <c r="E8" i="9"/>
  <c r="D8" i="9"/>
  <c r="N7" i="9"/>
  <c r="N8" i="9" s="1"/>
  <c r="M7" i="9"/>
  <c r="M8" i="9" s="1"/>
  <c r="A2" i="9"/>
  <c r="I39" i="8"/>
  <c r="I54" i="8" s="1"/>
  <c r="L31" i="8"/>
  <c r="L43" i="8" s="1"/>
  <c r="K31" i="8"/>
  <c r="K43" i="8" s="1"/>
  <c r="J31" i="8"/>
  <c r="J43" i="8" s="1"/>
  <c r="I31" i="8"/>
  <c r="I43" i="8" s="1"/>
  <c r="H31" i="8"/>
  <c r="H43" i="8" s="1"/>
  <c r="G31" i="8"/>
  <c r="G43" i="8" s="1"/>
  <c r="F31" i="8"/>
  <c r="F43" i="8" s="1"/>
  <c r="E31" i="8"/>
  <c r="E43" i="8" s="1"/>
  <c r="D31" i="8"/>
  <c r="D43" i="8" s="1"/>
  <c r="N30" i="8"/>
  <c r="M30" i="8"/>
  <c r="N29" i="8"/>
  <c r="M29" i="8"/>
  <c r="N28" i="8"/>
  <c r="M28" i="8"/>
  <c r="N27" i="8"/>
  <c r="M27" i="8"/>
  <c r="N26" i="8"/>
  <c r="M26" i="8"/>
  <c r="N24" i="8"/>
  <c r="M24" i="8"/>
  <c r="N23" i="8"/>
  <c r="M23" i="8"/>
  <c r="N22" i="8"/>
  <c r="M22" i="8"/>
  <c r="L20" i="8"/>
  <c r="L39" i="8" s="1"/>
  <c r="K20" i="8"/>
  <c r="K39" i="8" s="1"/>
  <c r="J20" i="8"/>
  <c r="J39" i="8" s="1"/>
  <c r="I20" i="8"/>
  <c r="H20" i="8"/>
  <c r="H39" i="8" s="1"/>
  <c r="G20" i="8"/>
  <c r="G39" i="8" s="1"/>
  <c r="F20" i="8"/>
  <c r="F39" i="8" s="1"/>
  <c r="E20" i="8"/>
  <c r="E39" i="8" s="1"/>
  <c r="E54" i="8" s="1"/>
  <c r="D20" i="8"/>
  <c r="D39" i="8" s="1"/>
  <c r="N19" i="8"/>
  <c r="N18" i="8"/>
  <c r="M18" i="8"/>
  <c r="L16" i="8"/>
  <c r="L35" i="8" s="1"/>
  <c r="K16" i="8"/>
  <c r="J16" i="8"/>
  <c r="J35" i="8" s="1"/>
  <c r="I16" i="8"/>
  <c r="I35" i="8" s="1"/>
  <c r="H16" i="8"/>
  <c r="H35" i="8" s="1"/>
  <c r="G16" i="8"/>
  <c r="F16" i="8"/>
  <c r="F35" i="8" s="1"/>
  <c r="E16" i="8"/>
  <c r="E35" i="8" s="1"/>
  <c r="D16" i="8"/>
  <c r="D35" i="8" s="1"/>
  <c r="N15" i="8"/>
  <c r="M15" i="8"/>
  <c r="M11" i="8"/>
  <c r="N10" i="8"/>
  <c r="M10" i="8"/>
  <c r="L8" i="8"/>
  <c r="K8" i="8"/>
  <c r="J8" i="8"/>
  <c r="I8" i="8"/>
  <c r="H8" i="8"/>
  <c r="G8" i="8"/>
  <c r="F8" i="8"/>
  <c r="E8" i="8"/>
  <c r="D8" i="8"/>
  <c r="N7" i="8"/>
  <c r="N8" i="8" s="1"/>
  <c r="M7" i="8"/>
  <c r="M8" i="8" s="1"/>
  <c r="A2" i="8"/>
  <c r="L31" i="7"/>
  <c r="L43" i="7" s="1"/>
  <c r="K31" i="7"/>
  <c r="K43" i="7" s="1"/>
  <c r="J31" i="7"/>
  <c r="J43" i="7" s="1"/>
  <c r="I31" i="7"/>
  <c r="I43" i="7" s="1"/>
  <c r="H31" i="7"/>
  <c r="H43" i="7" s="1"/>
  <c r="G31" i="7"/>
  <c r="G43" i="7" s="1"/>
  <c r="F31" i="7"/>
  <c r="F43" i="7" s="1"/>
  <c r="E31" i="7"/>
  <c r="E43" i="7" s="1"/>
  <c r="D31" i="7"/>
  <c r="D43" i="7" s="1"/>
  <c r="N30" i="7"/>
  <c r="M30" i="7"/>
  <c r="N28" i="7"/>
  <c r="M28" i="7"/>
  <c r="N27" i="7"/>
  <c r="M27" i="7"/>
  <c r="N26" i="7"/>
  <c r="M26" i="7"/>
  <c r="N24" i="7"/>
  <c r="M24" i="7"/>
  <c r="N23" i="7"/>
  <c r="M23" i="7"/>
  <c r="N22" i="7"/>
  <c r="M22" i="7"/>
  <c r="L20" i="7"/>
  <c r="L39" i="7" s="1"/>
  <c r="L54" i="7" s="1"/>
  <c r="K20" i="7"/>
  <c r="K39" i="7" s="1"/>
  <c r="J20" i="7"/>
  <c r="J39" i="7" s="1"/>
  <c r="I20" i="7"/>
  <c r="I39" i="7" s="1"/>
  <c r="H20" i="7"/>
  <c r="H39" i="7" s="1"/>
  <c r="H54" i="7" s="1"/>
  <c r="G20" i="7"/>
  <c r="G39" i="7" s="1"/>
  <c r="F20" i="7"/>
  <c r="F39" i="7" s="1"/>
  <c r="E20" i="7"/>
  <c r="E39" i="7" s="1"/>
  <c r="D20" i="7"/>
  <c r="D39" i="7" s="1"/>
  <c r="D54" i="7" s="1"/>
  <c r="N19" i="7"/>
  <c r="M19" i="7"/>
  <c r="N18" i="7"/>
  <c r="M18" i="7"/>
  <c r="K16" i="7"/>
  <c r="K35" i="7" s="1"/>
  <c r="J16" i="7"/>
  <c r="J35" i="7" s="1"/>
  <c r="I16" i="7"/>
  <c r="H16" i="7"/>
  <c r="G16" i="7"/>
  <c r="G35" i="7" s="1"/>
  <c r="F16" i="7"/>
  <c r="F35" i="7" s="1"/>
  <c r="E16" i="7"/>
  <c r="D16" i="7"/>
  <c r="N10" i="7"/>
  <c r="M10" i="7"/>
  <c r="L8" i="7"/>
  <c r="K8" i="7"/>
  <c r="J8" i="7"/>
  <c r="I8" i="7"/>
  <c r="H8" i="7"/>
  <c r="G8" i="7"/>
  <c r="F8" i="7"/>
  <c r="E8" i="7"/>
  <c r="D8" i="7"/>
  <c r="N7" i="7"/>
  <c r="N8" i="7" s="1"/>
  <c r="M7" i="7"/>
  <c r="M8" i="7" s="1"/>
  <c r="A2" i="7"/>
  <c r="L31" i="6"/>
  <c r="L43" i="6" s="1"/>
  <c r="K31" i="6"/>
  <c r="K43" i="6" s="1"/>
  <c r="J31" i="6"/>
  <c r="J43" i="6" s="1"/>
  <c r="I31" i="6"/>
  <c r="I43" i="6" s="1"/>
  <c r="H31" i="6"/>
  <c r="H43" i="6" s="1"/>
  <c r="G31" i="6"/>
  <c r="G43" i="6" s="1"/>
  <c r="F31" i="6"/>
  <c r="F43" i="6" s="1"/>
  <c r="E31" i="6"/>
  <c r="E43" i="6" s="1"/>
  <c r="D31" i="6"/>
  <c r="D43" i="6" s="1"/>
  <c r="N30" i="6"/>
  <c r="M30" i="6"/>
  <c r="N29" i="6"/>
  <c r="M29" i="6"/>
  <c r="N28" i="6"/>
  <c r="M28" i="6"/>
  <c r="N27" i="6"/>
  <c r="M27" i="6"/>
  <c r="N26" i="6"/>
  <c r="M26" i="6"/>
  <c r="N24" i="6"/>
  <c r="M24" i="6"/>
  <c r="N23" i="6"/>
  <c r="M23" i="6"/>
  <c r="N22" i="6"/>
  <c r="L20" i="6"/>
  <c r="L39" i="6" s="1"/>
  <c r="K20" i="6"/>
  <c r="K39" i="6" s="1"/>
  <c r="J20" i="6"/>
  <c r="J39" i="6" s="1"/>
  <c r="I20" i="6"/>
  <c r="I39" i="6" s="1"/>
  <c r="I54" i="6" s="1"/>
  <c r="H20" i="6"/>
  <c r="H39" i="6" s="1"/>
  <c r="G20" i="6"/>
  <c r="G39" i="6" s="1"/>
  <c r="F20" i="6"/>
  <c r="F39" i="6" s="1"/>
  <c r="E20" i="6"/>
  <c r="E39" i="6" s="1"/>
  <c r="E54" i="6" s="1"/>
  <c r="D20" i="6"/>
  <c r="D39" i="6" s="1"/>
  <c r="N19" i="6"/>
  <c r="M19" i="6"/>
  <c r="N18" i="6"/>
  <c r="M18" i="6"/>
  <c r="L16" i="6"/>
  <c r="L35" i="6" s="1"/>
  <c r="K16" i="6"/>
  <c r="J16" i="6"/>
  <c r="J35" i="6" s="1"/>
  <c r="I16" i="6"/>
  <c r="H16" i="6"/>
  <c r="H35" i="6" s="1"/>
  <c r="G16" i="6"/>
  <c r="F16" i="6"/>
  <c r="F35" i="6" s="1"/>
  <c r="E16" i="6"/>
  <c r="D16" i="6"/>
  <c r="D35" i="6" s="1"/>
  <c r="N15" i="6"/>
  <c r="M15" i="6"/>
  <c r="M11" i="6"/>
  <c r="N10" i="6"/>
  <c r="M10" i="6"/>
  <c r="L8" i="6"/>
  <c r="K8" i="6"/>
  <c r="J8" i="6"/>
  <c r="I8" i="6"/>
  <c r="H8" i="6"/>
  <c r="G8" i="6"/>
  <c r="F8" i="6"/>
  <c r="E8" i="6"/>
  <c r="D8" i="6"/>
  <c r="N7" i="6"/>
  <c r="N8" i="6" s="1"/>
  <c r="M7" i="6"/>
  <c r="M8" i="6" s="1"/>
  <c r="A2" i="6"/>
  <c r="L31" i="5"/>
  <c r="L43" i="5" s="1"/>
  <c r="K43" i="5"/>
  <c r="J31" i="5"/>
  <c r="J43" i="5" s="1"/>
  <c r="I31" i="5"/>
  <c r="I43" i="5" s="1"/>
  <c r="H31" i="5"/>
  <c r="H43" i="5" s="1"/>
  <c r="G31" i="5"/>
  <c r="G43" i="5" s="1"/>
  <c r="F31" i="5"/>
  <c r="F43" i="5" s="1"/>
  <c r="E31" i="5"/>
  <c r="E43" i="5" s="1"/>
  <c r="D31" i="5"/>
  <c r="D43" i="5" s="1"/>
  <c r="N30" i="5"/>
  <c r="M30" i="5"/>
  <c r="N29" i="5"/>
  <c r="M29" i="5"/>
  <c r="N28" i="5"/>
  <c r="M28" i="5"/>
  <c r="N27" i="5"/>
  <c r="M27" i="5"/>
  <c r="N26" i="5"/>
  <c r="M26" i="5"/>
  <c r="N24" i="5"/>
  <c r="M24" i="5"/>
  <c r="N23" i="5"/>
  <c r="M23" i="5"/>
  <c r="N22" i="5"/>
  <c r="M22" i="5"/>
  <c r="L20" i="5"/>
  <c r="L39" i="5" s="1"/>
  <c r="K20" i="5"/>
  <c r="K39" i="5" s="1"/>
  <c r="J20" i="5"/>
  <c r="J39" i="5" s="1"/>
  <c r="I20" i="5"/>
  <c r="I39" i="5" s="1"/>
  <c r="H20" i="5"/>
  <c r="H39" i="5" s="1"/>
  <c r="G20" i="5"/>
  <c r="G39" i="5" s="1"/>
  <c r="F20" i="5"/>
  <c r="F39" i="5" s="1"/>
  <c r="E20" i="5"/>
  <c r="E39" i="5" s="1"/>
  <c r="D20" i="5"/>
  <c r="D39" i="5" s="1"/>
  <c r="N19" i="5"/>
  <c r="M19" i="5"/>
  <c r="N18" i="5"/>
  <c r="M18" i="5"/>
  <c r="L16" i="5"/>
  <c r="K16" i="5"/>
  <c r="J16" i="5"/>
  <c r="J35" i="5" s="1"/>
  <c r="I16" i="5"/>
  <c r="H16" i="5"/>
  <c r="G16" i="5"/>
  <c r="F16" i="5"/>
  <c r="F35" i="5" s="1"/>
  <c r="E16" i="5"/>
  <c r="D16" i="5"/>
  <c r="N15" i="5"/>
  <c r="M15" i="5"/>
  <c r="M11" i="5"/>
  <c r="N10" i="5"/>
  <c r="M10" i="5"/>
  <c r="L8" i="5"/>
  <c r="K8" i="5"/>
  <c r="J8" i="5"/>
  <c r="H8" i="5"/>
  <c r="G8" i="5"/>
  <c r="F8" i="5"/>
  <c r="E8" i="5"/>
  <c r="D8" i="5"/>
  <c r="N7" i="5"/>
  <c r="N8" i="5" s="1"/>
  <c r="M7" i="5"/>
  <c r="M8" i="5" s="1"/>
  <c r="A2" i="5"/>
  <c r="L31" i="4"/>
  <c r="L43" i="4" s="1"/>
  <c r="K31" i="4"/>
  <c r="K43" i="4" s="1"/>
  <c r="J31" i="4"/>
  <c r="J43" i="4" s="1"/>
  <c r="I31" i="4"/>
  <c r="I43" i="4" s="1"/>
  <c r="H31" i="4"/>
  <c r="H43" i="4" s="1"/>
  <c r="G43" i="4"/>
  <c r="F31" i="4"/>
  <c r="F43" i="4" s="1"/>
  <c r="E31" i="4"/>
  <c r="E43" i="4" s="1"/>
  <c r="D43" i="4"/>
  <c r="N30" i="4"/>
  <c r="M30" i="4"/>
  <c r="N29" i="4"/>
  <c r="M29" i="4"/>
  <c r="N28" i="4"/>
  <c r="M28" i="4"/>
  <c r="N27" i="4"/>
  <c r="M27" i="4"/>
  <c r="N26" i="4"/>
  <c r="M26" i="4"/>
  <c r="N24" i="4"/>
  <c r="M24" i="4"/>
  <c r="N23" i="4"/>
  <c r="M23" i="4"/>
  <c r="N22" i="4"/>
  <c r="M22" i="4"/>
  <c r="L20" i="4"/>
  <c r="L39" i="4" s="1"/>
  <c r="K20" i="4"/>
  <c r="K39" i="4" s="1"/>
  <c r="J20" i="4"/>
  <c r="J39" i="4" s="1"/>
  <c r="I20" i="4"/>
  <c r="I39" i="4" s="1"/>
  <c r="I54" i="4" s="1"/>
  <c r="H20" i="4"/>
  <c r="H39" i="4" s="1"/>
  <c r="G39" i="4"/>
  <c r="F20" i="4"/>
  <c r="F39" i="4" s="1"/>
  <c r="E20" i="4"/>
  <c r="E39" i="4" s="1"/>
  <c r="E54" i="4" s="1"/>
  <c r="D20" i="4"/>
  <c r="D39" i="4" s="1"/>
  <c r="N19" i="4"/>
  <c r="M19" i="4"/>
  <c r="N18" i="4"/>
  <c r="M18" i="4"/>
  <c r="L16" i="4"/>
  <c r="L35" i="4" s="1"/>
  <c r="K16" i="4"/>
  <c r="J16" i="4"/>
  <c r="J35" i="4" s="1"/>
  <c r="I16" i="4"/>
  <c r="H16" i="4"/>
  <c r="H35" i="4" s="1"/>
  <c r="G16" i="4"/>
  <c r="F16" i="4"/>
  <c r="F35" i="4" s="1"/>
  <c r="D16" i="4"/>
  <c r="D35" i="4" s="1"/>
  <c r="N15" i="4"/>
  <c r="M11" i="4"/>
  <c r="N10" i="4"/>
  <c r="M10" i="4"/>
  <c r="L8" i="4"/>
  <c r="K8" i="4"/>
  <c r="J8" i="4"/>
  <c r="I8" i="4"/>
  <c r="G8" i="4"/>
  <c r="F8" i="4"/>
  <c r="E8" i="4"/>
  <c r="D8" i="4"/>
  <c r="N7" i="4"/>
  <c r="N8" i="4" s="1"/>
  <c r="M7" i="4"/>
  <c r="M8" i="4" s="1"/>
  <c r="A2" i="4"/>
  <c r="L43" i="3"/>
  <c r="K31" i="3"/>
  <c r="K43" i="3" s="1"/>
  <c r="J31" i="3"/>
  <c r="J43" i="3" s="1"/>
  <c r="I31" i="3"/>
  <c r="I43" i="3" s="1"/>
  <c r="H31" i="3"/>
  <c r="H43" i="3" s="1"/>
  <c r="G31" i="3"/>
  <c r="G43" i="3" s="1"/>
  <c r="F31" i="3"/>
  <c r="F43" i="3" s="1"/>
  <c r="E31" i="3"/>
  <c r="E43" i="3" s="1"/>
  <c r="D31" i="3"/>
  <c r="D43" i="3" s="1"/>
  <c r="N30" i="3"/>
  <c r="M30" i="3"/>
  <c r="N29" i="3"/>
  <c r="M29" i="3"/>
  <c r="N28" i="3"/>
  <c r="M28" i="3"/>
  <c r="N27" i="3"/>
  <c r="M27" i="3"/>
  <c r="N26" i="3"/>
  <c r="M26" i="3"/>
  <c r="N24" i="3"/>
  <c r="M24" i="3"/>
  <c r="N23" i="3"/>
  <c r="M23" i="3"/>
  <c r="N22" i="3"/>
  <c r="L20" i="3"/>
  <c r="L39" i="3" s="1"/>
  <c r="K20" i="3"/>
  <c r="K39" i="3" s="1"/>
  <c r="J20" i="3"/>
  <c r="J39" i="3" s="1"/>
  <c r="I20" i="3"/>
  <c r="I39" i="3" s="1"/>
  <c r="H20" i="3"/>
  <c r="H39" i="3" s="1"/>
  <c r="G20" i="3"/>
  <c r="G39" i="3" s="1"/>
  <c r="F20" i="3"/>
  <c r="F39" i="3" s="1"/>
  <c r="E20" i="3"/>
  <c r="E39" i="3" s="1"/>
  <c r="D39" i="3"/>
  <c r="N19" i="3"/>
  <c r="M19" i="3"/>
  <c r="N18" i="3"/>
  <c r="M18" i="3"/>
  <c r="L16" i="3"/>
  <c r="K16" i="3"/>
  <c r="J16" i="3"/>
  <c r="J35" i="3" s="1"/>
  <c r="I16" i="3"/>
  <c r="H16" i="3"/>
  <c r="H33" i="3" s="1"/>
  <c r="G16" i="3"/>
  <c r="F16" i="3"/>
  <c r="F35" i="3" s="1"/>
  <c r="E16" i="3"/>
  <c r="D16" i="3"/>
  <c r="D35" i="3" s="1"/>
  <c r="N15" i="3"/>
  <c r="M15" i="3"/>
  <c r="M11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A2" i="3"/>
  <c r="L31" i="2"/>
  <c r="L43" i="2" s="1"/>
  <c r="K31" i="2"/>
  <c r="K43" i="2" s="1"/>
  <c r="J31" i="2"/>
  <c r="J43" i="2" s="1"/>
  <c r="I31" i="2"/>
  <c r="I43" i="2" s="1"/>
  <c r="H31" i="2"/>
  <c r="H43" i="2" s="1"/>
  <c r="G31" i="2"/>
  <c r="G43" i="2" s="1"/>
  <c r="F31" i="2"/>
  <c r="F43" i="2" s="1"/>
  <c r="E31" i="2"/>
  <c r="E43" i="2" s="1"/>
  <c r="D31" i="2"/>
  <c r="D43" i="2" s="1"/>
  <c r="N30" i="2"/>
  <c r="M30" i="2"/>
  <c r="N29" i="2"/>
  <c r="M29" i="2"/>
  <c r="N28" i="2"/>
  <c r="M28" i="2"/>
  <c r="N27" i="2"/>
  <c r="M27" i="2"/>
  <c r="N26" i="2"/>
  <c r="M26" i="2"/>
  <c r="N24" i="2"/>
  <c r="M24" i="2"/>
  <c r="N23" i="2"/>
  <c r="M23" i="2"/>
  <c r="N22" i="2"/>
  <c r="M22" i="2"/>
  <c r="L20" i="2"/>
  <c r="L39" i="2" s="1"/>
  <c r="L54" i="2" s="1"/>
  <c r="K20" i="2"/>
  <c r="K39" i="2" s="1"/>
  <c r="J20" i="2"/>
  <c r="J39" i="2" s="1"/>
  <c r="I20" i="2"/>
  <c r="I39" i="2" s="1"/>
  <c r="I54" i="2" s="1"/>
  <c r="H20" i="2"/>
  <c r="H39" i="2" s="1"/>
  <c r="H54" i="2" s="1"/>
  <c r="G39" i="2"/>
  <c r="F39" i="2"/>
  <c r="E20" i="2"/>
  <c r="E39" i="2" s="1"/>
  <c r="E54" i="2" s="1"/>
  <c r="D20" i="2"/>
  <c r="D39" i="2" s="1"/>
  <c r="D54" i="2" s="1"/>
  <c r="N19" i="2"/>
  <c r="M19" i="2"/>
  <c r="N18" i="2"/>
  <c r="L16" i="2"/>
  <c r="L35" i="2" s="1"/>
  <c r="K16" i="2"/>
  <c r="J16" i="2"/>
  <c r="J35" i="2" s="1"/>
  <c r="I16" i="2"/>
  <c r="H16" i="2"/>
  <c r="H35" i="2" s="1"/>
  <c r="G16" i="2"/>
  <c r="F16" i="2"/>
  <c r="F35" i="2" s="1"/>
  <c r="E16" i="2"/>
  <c r="D16" i="2"/>
  <c r="D35" i="2" s="1"/>
  <c r="N15" i="2"/>
  <c r="M11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7" i="2"/>
  <c r="M8" i="2" s="1"/>
  <c r="A2" i="2"/>
  <c r="M30" i="1"/>
  <c r="M29" i="1"/>
  <c r="M28" i="1"/>
  <c r="M27" i="1"/>
  <c r="M26" i="1"/>
  <c r="M24" i="1"/>
  <c r="M23" i="1"/>
  <c r="M22" i="1"/>
  <c r="M15" i="1"/>
  <c r="M11" i="1"/>
  <c r="N7" i="1"/>
  <c r="I33" i="12" l="1"/>
  <c r="I47" i="12" s="1"/>
  <c r="E33" i="12"/>
  <c r="E36" i="12" s="1"/>
  <c r="N31" i="12"/>
  <c r="N43" i="12" s="1"/>
  <c r="N55" i="12" s="1"/>
  <c r="M31" i="12"/>
  <c r="M43" i="12" s="1"/>
  <c r="M55" i="12" s="1"/>
  <c r="M31" i="1"/>
  <c r="I33" i="7"/>
  <c r="I44" i="7" s="1"/>
  <c r="M16" i="12"/>
  <c r="M35" i="12" s="1"/>
  <c r="M20" i="11"/>
  <c r="M39" i="11" s="1"/>
  <c r="M54" i="11" s="1"/>
  <c r="N16" i="11"/>
  <c r="N35" i="11" s="1"/>
  <c r="D33" i="11"/>
  <c r="D40" i="11" s="1"/>
  <c r="H33" i="11"/>
  <c r="H36" i="11" s="1"/>
  <c r="L33" i="11"/>
  <c r="L44" i="11" s="1"/>
  <c r="E33" i="11"/>
  <c r="E36" i="11" s="1"/>
  <c r="I33" i="11"/>
  <c r="I47" i="11" s="1"/>
  <c r="M31" i="11"/>
  <c r="M43" i="11" s="1"/>
  <c r="M55" i="11" s="1"/>
  <c r="N31" i="11"/>
  <c r="N43" i="11" s="1"/>
  <c r="N55" i="11" s="1"/>
  <c r="M31" i="10"/>
  <c r="M43" i="10" s="1"/>
  <c r="M55" i="10" s="1"/>
  <c r="M20" i="10"/>
  <c r="M39" i="10" s="1"/>
  <c r="M54" i="10" s="1"/>
  <c r="E33" i="10"/>
  <c r="E47" i="10" s="1"/>
  <c r="I33" i="10"/>
  <c r="I44" i="10" s="1"/>
  <c r="M16" i="11"/>
  <c r="M35" i="11" s="1"/>
  <c r="F33" i="11"/>
  <c r="F40" i="11" s="1"/>
  <c r="E33" i="9"/>
  <c r="M16" i="10"/>
  <c r="M35" i="10" s="1"/>
  <c r="N31" i="10"/>
  <c r="N43" i="10" s="1"/>
  <c r="N55" i="10" s="1"/>
  <c r="J33" i="11"/>
  <c r="J40" i="11" s="1"/>
  <c r="N20" i="12"/>
  <c r="N39" i="12" s="1"/>
  <c r="N54" i="12" s="1"/>
  <c r="M16" i="6"/>
  <c r="M35" i="6" s="1"/>
  <c r="N16" i="10"/>
  <c r="N35" i="10" s="1"/>
  <c r="N20" i="10"/>
  <c r="N39" i="10" s="1"/>
  <c r="N54" i="10" s="1"/>
  <c r="N20" i="11"/>
  <c r="N39" i="11" s="1"/>
  <c r="N54" i="11" s="1"/>
  <c r="M20" i="12"/>
  <c r="M39" i="12" s="1"/>
  <c r="M54" i="12" s="1"/>
  <c r="N16" i="9"/>
  <c r="N35" i="9" s="1"/>
  <c r="N53" i="9" s="1"/>
  <c r="I33" i="9"/>
  <c r="I36" i="9" s="1"/>
  <c r="M31" i="9"/>
  <c r="M43" i="9" s="1"/>
  <c r="M55" i="9" s="1"/>
  <c r="M16" i="9"/>
  <c r="M35" i="9" s="1"/>
  <c r="N31" i="9"/>
  <c r="N43" i="9" s="1"/>
  <c r="N55" i="9" s="1"/>
  <c r="M31" i="8"/>
  <c r="M43" i="8" s="1"/>
  <c r="M55" i="8" s="1"/>
  <c r="M16" i="8"/>
  <c r="M35" i="8" s="1"/>
  <c r="M20" i="8"/>
  <c r="M39" i="8" s="1"/>
  <c r="M54" i="8" s="1"/>
  <c r="K33" i="8"/>
  <c r="K40" i="8" s="1"/>
  <c r="I33" i="8"/>
  <c r="I44" i="8" s="1"/>
  <c r="G33" i="8"/>
  <c r="G40" i="8" s="1"/>
  <c r="E33" i="8"/>
  <c r="E44" i="8" s="1"/>
  <c r="N31" i="8"/>
  <c r="N43" i="8" s="1"/>
  <c r="N55" i="8" s="1"/>
  <c r="N20" i="8"/>
  <c r="N39" i="8" s="1"/>
  <c r="N54" i="8" s="1"/>
  <c r="N16" i="8"/>
  <c r="N35" i="8" s="1"/>
  <c r="N53" i="8" s="1"/>
  <c r="M16" i="7"/>
  <c r="M35" i="7" s="1"/>
  <c r="E33" i="7"/>
  <c r="E40" i="7" s="1"/>
  <c r="E16" i="13"/>
  <c r="E35" i="13" s="1"/>
  <c r="M20" i="7"/>
  <c r="M39" i="7" s="1"/>
  <c r="M54" i="7" s="1"/>
  <c r="J16" i="13"/>
  <c r="J35" i="13" s="1"/>
  <c r="J53" i="13" s="1"/>
  <c r="M31" i="7"/>
  <c r="M43" i="7" s="1"/>
  <c r="M55" i="7" s="1"/>
  <c r="G16" i="13"/>
  <c r="G35" i="13" s="1"/>
  <c r="G53" i="13" s="1"/>
  <c r="K16" i="13"/>
  <c r="K35" i="13" s="1"/>
  <c r="K53" i="13" s="1"/>
  <c r="N20" i="7"/>
  <c r="N39" i="7" s="1"/>
  <c r="N54" i="7" s="1"/>
  <c r="G33" i="7"/>
  <c r="G47" i="7" s="1"/>
  <c r="K33" i="7"/>
  <c r="K47" i="7" s="1"/>
  <c r="H33" i="7"/>
  <c r="H47" i="7" s="1"/>
  <c r="L33" i="7"/>
  <c r="L40" i="7" s="1"/>
  <c r="N31" i="7"/>
  <c r="N43" i="7" s="1"/>
  <c r="N55" i="7" s="1"/>
  <c r="D33" i="7"/>
  <c r="D44" i="7" s="1"/>
  <c r="N16" i="7"/>
  <c r="N35" i="7" s="1"/>
  <c r="M31" i="6"/>
  <c r="M43" i="6" s="1"/>
  <c r="M55" i="6" s="1"/>
  <c r="M20" i="6"/>
  <c r="M39" i="6" s="1"/>
  <c r="I33" i="6"/>
  <c r="I44" i="6" s="1"/>
  <c r="N20" i="6"/>
  <c r="N39" i="6" s="1"/>
  <c r="N54" i="6" s="1"/>
  <c r="E33" i="6"/>
  <c r="E36" i="6" s="1"/>
  <c r="N16" i="6"/>
  <c r="N35" i="6" s="1"/>
  <c r="N31" i="6"/>
  <c r="N43" i="6" s="1"/>
  <c r="N55" i="6" s="1"/>
  <c r="M31" i="5"/>
  <c r="M43" i="5" s="1"/>
  <c r="M55" i="5" s="1"/>
  <c r="I33" i="5"/>
  <c r="I47" i="5" s="1"/>
  <c r="M20" i="5"/>
  <c r="M39" i="5" s="1"/>
  <c r="M54" i="5" s="1"/>
  <c r="L33" i="5"/>
  <c r="L47" i="5" s="1"/>
  <c r="J33" i="5"/>
  <c r="J40" i="5" s="1"/>
  <c r="M16" i="5"/>
  <c r="H33" i="5"/>
  <c r="H44" i="5" s="1"/>
  <c r="N16" i="5"/>
  <c r="N35" i="5" s="1"/>
  <c r="F33" i="5"/>
  <c r="F40" i="5" s="1"/>
  <c r="N20" i="5"/>
  <c r="N39" i="5" s="1"/>
  <c r="N54" i="5" s="1"/>
  <c r="E33" i="5"/>
  <c r="E44" i="5" s="1"/>
  <c r="D33" i="5"/>
  <c r="D40" i="5" s="1"/>
  <c r="N31" i="5"/>
  <c r="N43" i="5" s="1"/>
  <c r="N55" i="5" s="1"/>
  <c r="M20" i="4"/>
  <c r="M39" i="4" s="1"/>
  <c r="M54" i="4" s="1"/>
  <c r="M16" i="4"/>
  <c r="M35" i="4" s="1"/>
  <c r="M31" i="4"/>
  <c r="M43" i="4" s="1"/>
  <c r="M55" i="4" s="1"/>
  <c r="J33" i="4"/>
  <c r="J40" i="4" s="1"/>
  <c r="I33" i="4"/>
  <c r="I36" i="4" s="1"/>
  <c r="N20" i="4"/>
  <c r="N39" i="4" s="1"/>
  <c r="N54" i="4" s="1"/>
  <c r="F33" i="4"/>
  <c r="F40" i="4" s="1"/>
  <c r="E33" i="4"/>
  <c r="E44" i="4" s="1"/>
  <c r="N16" i="4"/>
  <c r="N35" i="4" s="1"/>
  <c r="N31" i="4"/>
  <c r="N43" i="4" s="1"/>
  <c r="N55" i="4" s="1"/>
  <c r="M20" i="3"/>
  <c r="M39" i="3" s="1"/>
  <c r="G33" i="3"/>
  <c r="G47" i="3" s="1"/>
  <c r="L33" i="3"/>
  <c r="L44" i="3" s="1"/>
  <c r="K33" i="3"/>
  <c r="K47" i="3" s="1"/>
  <c r="N31" i="3"/>
  <c r="N43" i="3" s="1"/>
  <c r="N55" i="3" s="1"/>
  <c r="I33" i="3"/>
  <c r="I47" i="3" s="1"/>
  <c r="M31" i="3"/>
  <c r="M43" i="3" s="1"/>
  <c r="M55" i="3" s="1"/>
  <c r="E33" i="3"/>
  <c r="E44" i="3" s="1"/>
  <c r="N20" i="3"/>
  <c r="N39" i="3" s="1"/>
  <c r="L16" i="13"/>
  <c r="L35" i="13" s="1"/>
  <c r="M16" i="2"/>
  <c r="H16" i="13"/>
  <c r="H35" i="13" s="1"/>
  <c r="M11" i="13"/>
  <c r="M10" i="13"/>
  <c r="M7" i="13"/>
  <c r="M8" i="13" s="1"/>
  <c r="I8" i="13"/>
  <c r="M28" i="13"/>
  <c r="M27" i="13"/>
  <c r="M26" i="13"/>
  <c r="M24" i="13"/>
  <c r="M23" i="13"/>
  <c r="I33" i="2"/>
  <c r="I47" i="2" s="1"/>
  <c r="M31" i="2"/>
  <c r="M43" i="2" s="1"/>
  <c r="M55" i="2" s="1"/>
  <c r="N27" i="13"/>
  <c r="N24" i="13"/>
  <c r="E33" i="2"/>
  <c r="E40" i="2" s="1"/>
  <c r="N11" i="13"/>
  <c r="N7" i="13"/>
  <c r="N8" i="13" s="1"/>
  <c r="N28" i="13"/>
  <c r="N20" i="2"/>
  <c r="N39" i="2" s="1"/>
  <c r="D16" i="13"/>
  <c r="D35" i="13" s="1"/>
  <c r="N10" i="13"/>
  <c r="D8" i="13"/>
  <c r="N16" i="12"/>
  <c r="N35" i="12" s="1"/>
  <c r="N26" i="13"/>
  <c r="N23" i="13"/>
  <c r="F54" i="12"/>
  <c r="D53" i="12"/>
  <c r="J54" i="12"/>
  <c r="I55" i="12"/>
  <c r="H53" i="12"/>
  <c r="F55" i="12"/>
  <c r="I40" i="12"/>
  <c r="D54" i="12"/>
  <c r="H54" i="12"/>
  <c r="L54" i="12"/>
  <c r="G55" i="12"/>
  <c r="K55" i="12"/>
  <c r="F53" i="12"/>
  <c r="J53" i="12"/>
  <c r="D55" i="12"/>
  <c r="H55" i="12"/>
  <c r="L55" i="12"/>
  <c r="E55" i="12"/>
  <c r="L53" i="12"/>
  <c r="G54" i="12"/>
  <c r="K54" i="12"/>
  <c r="J55" i="12"/>
  <c r="F33" i="12"/>
  <c r="F36" i="12" s="1"/>
  <c r="J33" i="12"/>
  <c r="J36" i="12" s="1"/>
  <c r="G35" i="12"/>
  <c r="K35" i="12"/>
  <c r="G33" i="12"/>
  <c r="G36" i="12" s="1"/>
  <c r="K33" i="12"/>
  <c r="K36" i="12" s="1"/>
  <c r="D33" i="12"/>
  <c r="H33" i="12"/>
  <c r="L33" i="12"/>
  <c r="E35" i="12"/>
  <c r="I35" i="12"/>
  <c r="K54" i="11"/>
  <c r="D54" i="11"/>
  <c r="H54" i="11"/>
  <c r="L54" i="11"/>
  <c r="G55" i="11"/>
  <c r="K55" i="11"/>
  <c r="G54" i="11"/>
  <c r="J55" i="11"/>
  <c r="F53" i="11"/>
  <c r="J53" i="11"/>
  <c r="E54" i="11"/>
  <c r="I54" i="11"/>
  <c r="D55" i="11"/>
  <c r="H55" i="11"/>
  <c r="L55" i="11"/>
  <c r="F55" i="11"/>
  <c r="E55" i="11"/>
  <c r="I55" i="11"/>
  <c r="G35" i="11"/>
  <c r="K35" i="11"/>
  <c r="F54" i="11"/>
  <c r="J54" i="11"/>
  <c r="G33" i="11"/>
  <c r="K33" i="11"/>
  <c r="K36" i="11" s="1"/>
  <c r="D35" i="11"/>
  <c r="H35" i="11"/>
  <c r="L35" i="11"/>
  <c r="E35" i="11"/>
  <c r="I35" i="11"/>
  <c r="F54" i="10"/>
  <c r="J54" i="10"/>
  <c r="E55" i="10"/>
  <c r="D53" i="10"/>
  <c r="H53" i="10"/>
  <c r="L53" i="10"/>
  <c r="G54" i="10"/>
  <c r="K54" i="10"/>
  <c r="F55" i="10"/>
  <c r="J55" i="10"/>
  <c r="E44" i="10"/>
  <c r="I47" i="10"/>
  <c r="D54" i="10"/>
  <c r="H54" i="10"/>
  <c r="L54" i="10"/>
  <c r="G55" i="10"/>
  <c r="K55" i="10"/>
  <c r="F53" i="10"/>
  <c r="J53" i="10"/>
  <c r="D55" i="10"/>
  <c r="H55" i="10"/>
  <c r="L55" i="10"/>
  <c r="L45" i="10" s="1"/>
  <c r="I55" i="10"/>
  <c r="F33" i="10"/>
  <c r="J33" i="10"/>
  <c r="G35" i="10"/>
  <c r="K35" i="10"/>
  <c r="G33" i="10"/>
  <c r="G36" i="10" s="1"/>
  <c r="K33" i="10"/>
  <c r="K36" i="10" s="1"/>
  <c r="D33" i="10"/>
  <c r="H33" i="10"/>
  <c r="L33" i="10"/>
  <c r="E35" i="10"/>
  <c r="I35" i="10"/>
  <c r="D53" i="9"/>
  <c r="L53" i="9"/>
  <c r="F54" i="9"/>
  <c r="J54" i="9"/>
  <c r="I55" i="9"/>
  <c r="I44" i="9"/>
  <c r="I40" i="9"/>
  <c r="I47" i="9"/>
  <c r="N54" i="9"/>
  <c r="K54" i="9"/>
  <c r="J55" i="9"/>
  <c r="F53" i="9"/>
  <c r="F41" i="9" s="1"/>
  <c r="J53" i="9"/>
  <c r="M54" i="9"/>
  <c r="D54" i="9"/>
  <c r="H54" i="9"/>
  <c r="L54" i="9"/>
  <c r="G55" i="9"/>
  <c r="K55" i="9"/>
  <c r="H53" i="9"/>
  <c r="E44" i="9"/>
  <c r="E40" i="9"/>
  <c r="E47" i="9"/>
  <c r="G54" i="9"/>
  <c r="F55" i="9"/>
  <c r="D55" i="9"/>
  <c r="H55" i="9"/>
  <c r="L55" i="9"/>
  <c r="L45" i="9" s="1"/>
  <c r="E55" i="9"/>
  <c r="F33" i="9"/>
  <c r="J33" i="9"/>
  <c r="J36" i="9" s="1"/>
  <c r="G35" i="9"/>
  <c r="K35" i="9"/>
  <c r="G33" i="9"/>
  <c r="K33" i="9"/>
  <c r="E36" i="9"/>
  <c r="D33" i="9"/>
  <c r="H33" i="9"/>
  <c r="L33" i="9"/>
  <c r="E35" i="9"/>
  <c r="I35" i="9"/>
  <c r="F53" i="8"/>
  <c r="J53" i="8"/>
  <c r="D54" i="8"/>
  <c r="H54" i="8"/>
  <c r="L54" i="8"/>
  <c r="G55" i="8"/>
  <c r="K55" i="8"/>
  <c r="D55" i="8"/>
  <c r="H55" i="8"/>
  <c r="L55" i="8"/>
  <c r="D53" i="8"/>
  <c r="H53" i="8"/>
  <c r="L53" i="8"/>
  <c r="F54" i="8"/>
  <c r="J54" i="8"/>
  <c r="E55" i="8"/>
  <c r="I55" i="8"/>
  <c r="E53" i="8"/>
  <c r="I53" i="8"/>
  <c r="G54" i="8"/>
  <c r="K54" i="8"/>
  <c r="F55" i="8"/>
  <c r="F37" i="8" s="1"/>
  <c r="J55" i="8"/>
  <c r="F33" i="8"/>
  <c r="F36" i="8" s="1"/>
  <c r="J33" i="8"/>
  <c r="J36" i="8" s="1"/>
  <c r="G35" i="8"/>
  <c r="K35" i="8"/>
  <c r="D33" i="8"/>
  <c r="H33" i="8"/>
  <c r="L33" i="8"/>
  <c r="J53" i="7"/>
  <c r="K55" i="7"/>
  <c r="H40" i="7"/>
  <c r="L44" i="7"/>
  <c r="E55" i="7"/>
  <c r="I55" i="7"/>
  <c r="F53" i="7"/>
  <c r="E44" i="7"/>
  <c r="F55" i="7"/>
  <c r="J55" i="7"/>
  <c r="I54" i="7"/>
  <c r="E54" i="7"/>
  <c r="G55" i="7"/>
  <c r="G53" i="7"/>
  <c r="K53" i="7"/>
  <c r="F54" i="7"/>
  <c r="J54" i="7"/>
  <c r="D55" i="7"/>
  <c r="H55" i="7"/>
  <c r="L55" i="7"/>
  <c r="H35" i="7"/>
  <c r="F33" i="7"/>
  <c r="F36" i="7" s="1"/>
  <c r="J33" i="7"/>
  <c r="J36" i="7" s="1"/>
  <c r="D35" i="7"/>
  <c r="L35" i="7"/>
  <c r="G54" i="7"/>
  <c r="K54" i="7"/>
  <c r="E35" i="7"/>
  <c r="I35" i="7"/>
  <c r="F53" i="6"/>
  <c r="J53" i="6"/>
  <c r="M54" i="6"/>
  <c r="D54" i="6"/>
  <c r="H54" i="6"/>
  <c r="L54" i="6"/>
  <c r="F55" i="6"/>
  <c r="J55" i="6"/>
  <c r="G55" i="6"/>
  <c r="K55" i="6"/>
  <c r="D53" i="6"/>
  <c r="H53" i="6"/>
  <c r="L53" i="6"/>
  <c r="F54" i="6"/>
  <c r="J54" i="6"/>
  <c r="D55" i="6"/>
  <c r="H55" i="6"/>
  <c r="H37" i="6" s="1"/>
  <c r="L55" i="6"/>
  <c r="L41" i="6" s="1"/>
  <c r="I40" i="6"/>
  <c r="G54" i="6"/>
  <c r="K54" i="6"/>
  <c r="E55" i="6"/>
  <c r="I55" i="6"/>
  <c r="F33" i="6"/>
  <c r="J33" i="6"/>
  <c r="J36" i="6" s="1"/>
  <c r="G35" i="6"/>
  <c r="K35" i="6"/>
  <c r="G33" i="6"/>
  <c r="K33" i="6"/>
  <c r="K36" i="6" s="1"/>
  <c r="I36" i="6"/>
  <c r="D33" i="6"/>
  <c r="H33" i="6"/>
  <c r="L33" i="6"/>
  <c r="E35" i="6"/>
  <c r="I35" i="6"/>
  <c r="D36" i="5"/>
  <c r="G54" i="5"/>
  <c r="K54" i="5"/>
  <c r="J55" i="5"/>
  <c r="D54" i="5"/>
  <c r="H54" i="5"/>
  <c r="L54" i="5"/>
  <c r="G55" i="5"/>
  <c r="K55" i="5"/>
  <c r="L36" i="5"/>
  <c r="L40" i="5"/>
  <c r="E54" i="5"/>
  <c r="I54" i="5"/>
  <c r="D55" i="5"/>
  <c r="H55" i="5"/>
  <c r="L55" i="5"/>
  <c r="F55" i="5"/>
  <c r="F53" i="5"/>
  <c r="F45" i="5" s="1"/>
  <c r="J53" i="5"/>
  <c r="E55" i="5"/>
  <c r="I55" i="5"/>
  <c r="K35" i="5"/>
  <c r="F44" i="5"/>
  <c r="F54" i="5"/>
  <c r="J54" i="5"/>
  <c r="G33" i="5"/>
  <c r="K33" i="5"/>
  <c r="K36" i="5" s="1"/>
  <c r="D35" i="5"/>
  <c r="H35" i="5"/>
  <c r="L35" i="5"/>
  <c r="G35" i="5"/>
  <c r="E35" i="5"/>
  <c r="I35" i="5"/>
  <c r="F53" i="4"/>
  <c r="J53" i="4"/>
  <c r="D55" i="4"/>
  <c r="H55" i="4"/>
  <c r="L55" i="4"/>
  <c r="F54" i="4"/>
  <c r="J54" i="4"/>
  <c r="E55" i="4"/>
  <c r="I55" i="4"/>
  <c r="D53" i="4"/>
  <c r="H53" i="4"/>
  <c r="L53" i="4"/>
  <c r="G54" i="4"/>
  <c r="K54" i="4"/>
  <c r="F55" i="4"/>
  <c r="J55" i="4"/>
  <c r="D54" i="4"/>
  <c r="H54" i="4"/>
  <c r="L54" i="4"/>
  <c r="G55" i="4"/>
  <c r="K55" i="4"/>
  <c r="G35" i="4"/>
  <c r="K35" i="4"/>
  <c r="F44" i="4"/>
  <c r="G33" i="4"/>
  <c r="K33" i="4"/>
  <c r="D33" i="4"/>
  <c r="H33" i="4"/>
  <c r="L33" i="4"/>
  <c r="E35" i="4"/>
  <c r="I35" i="4"/>
  <c r="F47" i="4"/>
  <c r="E40" i="3"/>
  <c r="E47" i="3"/>
  <c r="E36" i="3"/>
  <c r="D54" i="3"/>
  <c r="H54" i="3"/>
  <c r="L54" i="3"/>
  <c r="F55" i="3"/>
  <c r="J55" i="3"/>
  <c r="F53" i="3"/>
  <c r="J53" i="3"/>
  <c r="N54" i="3"/>
  <c r="E54" i="3"/>
  <c r="I54" i="3"/>
  <c r="M54" i="3"/>
  <c r="G55" i="3"/>
  <c r="K55" i="3"/>
  <c r="F54" i="3"/>
  <c r="J54" i="3"/>
  <c r="D55" i="3"/>
  <c r="H55" i="3"/>
  <c r="L55" i="3"/>
  <c r="N16" i="3"/>
  <c r="D53" i="3"/>
  <c r="D45" i="3" s="1"/>
  <c r="H44" i="3"/>
  <c r="H40" i="3"/>
  <c r="H47" i="3"/>
  <c r="E55" i="3"/>
  <c r="I55" i="3"/>
  <c r="F33" i="3"/>
  <c r="F36" i="3" s="1"/>
  <c r="J33" i="3"/>
  <c r="J36" i="3" s="1"/>
  <c r="G35" i="3"/>
  <c r="K35" i="3"/>
  <c r="H36" i="3"/>
  <c r="K40" i="3"/>
  <c r="H35" i="3"/>
  <c r="L35" i="3"/>
  <c r="K44" i="3"/>
  <c r="K54" i="3"/>
  <c r="M16" i="3"/>
  <c r="D33" i="3"/>
  <c r="D36" i="3" s="1"/>
  <c r="E35" i="3"/>
  <c r="I35" i="3"/>
  <c r="G54" i="3"/>
  <c r="N31" i="2"/>
  <c r="N43" i="2" s="1"/>
  <c r="N55" i="2" s="1"/>
  <c r="M20" i="2"/>
  <c r="M39" i="2" s="1"/>
  <c r="M54" i="2" s="1"/>
  <c r="N16" i="2"/>
  <c r="N35" i="2" s="1"/>
  <c r="D33" i="2"/>
  <c r="D44" i="2" s="1"/>
  <c r="H33" i="2"/>
  <c r="H44" i="2" s="1"/>
  <c r="L33" i="2"/>
  <c r="L44" i="2" s="1"/>
  <c r="N54" i="2"/>
  <c r="G55" i="2"/>
  <c r="K55" i="2"/>
  <c r="D53" i="2"/>
  <c r="H53" i="2"/>
  <c r="L53" i="2"/>
  <c r="F54" i="2"/>
  <c r="J54" i="2"/>
  <c r="D55" i="2"/>
  <c r="H55" i="2"/>
  <c r="L55" i="2"/>
  <c r="E44" i="2"/>
  <c r="I40" i="2"/>
  <c r="G54" i="2"/>
  <c r="K54" i="2"/>
  <c r="E55" i="2"/>
  <c r="I55" i="2"/>
  <c r="F53" i="2"/>
  <c r="J53" i="2"/>
  <c r="F55" i="2"/>
  <c r="J55" i="2"/>
  <c r="F33" i="2"/>
  <c r="J33" i="2"/>
  <c r="G35" i="2"/>
  <c r="K35" i="2"/>
  <c r="G33" i="2"/>
  <c r="G36" i="2" s="1"/>
  <c r="K33" i="2"/>
  <c r="K36" i="2" s="1"/>
  <c r="E36" i="2"/>
  <c r="E35" i="2"/>
  <c r="M35" i="2"/>
  <c r="I35" i="2"/>
  <c r="E20" i="1"/>
  <c r="N22" i="1"/>
  <c r="N15" i="1"/>
  <c r="L37" i="12" l="1"/>
  <c r="J45" i="12"/>
  <c r="I36" i="12"/>
  <c r="I44" i="12"/>
  <c r="H41" i="12"/>
  <c r="E40" i="12"/>
  <c r="E47" i="12"/>
  <c r="E44" i="12"/>
  <c r="F45" i="12"/>
  <c r="D37" i="12"/>
  <c r="D41" i="12"/>
  <c r="M33" i="12"/>
  <c r="M36" i="12" s="1"/>
  <c r="F37" i="10"/>
  <c r="I40" i="5"/>
  <c r="L40" i="3"/>
  <c r="J41" i="3"/>
  <c r="E36" i="7"/>
  <c r="E47" i="7"/>
  <c r="I36" i="7"/>
  <c r="M22" i="13"/>
  <c r="I47" i="7"/>
  <c r="E31" i="13"/>
  <c r="E43" i="13" s="1"/>
  <c r="E55" i="13" s="1"/>
  <c r="M18" i="13"/>
  <c r="K36" i="7"/>
  <c r="I40" i="7"/>
  <c r="H36" i="7"/>
  <c r="N22" i="13"/>
  <c r="L47" i="7"/>
  <c r="F37" i="5"/>
  <c r="D44" i="5"/>
  <c r="G44" i="3"/>
  <c r="G40" i="3"/>
  <c r="I40" i="3"/>
  <c r="I44" i="2"/>
  <c r="E47" i="2"/>
  <c r="I36" i="2"/>
  <c r="N18" i="13"/>
  <c r="L47" i="11"/>
  <c r="L36" i="11"/>
  <c r="J36" i="11"/>
  <c r="J44" i="11"/>
  <c r="J47" i="11"/>
  <c r="I36" i="11"/>
  <c r="I40" i="11"/>
  <c r="I44" i="11"/>
  <c r="H47" i="11"/>
  <c r="H40" i="11"/>
  <c r="H44" i="11"/>
  <c r="G31" i="13"/>
  <c r="G43" i="13" s="1"/>
  <c r="G55" i="13" s="1"/>
  <c r="F47" i="11"/>
  <c r="F36" i="11"/>
  <c r="F44" i="11"/>
  <c r="D36" i="11"/>
  <c r="D47" i="11"/>
  <c r="D44" i="11"/>
  <c r="F41" i="11"/>
  <c r="L40" i="11"/>
  <c r="K31" i="13"/>
  <c r="K43" i="13" s="1"/>
  <c r="K55" i="13" s="1"/>
  <c r="M33" i="11"/>
  <c r="M36" i="11" s="1"/>
  <c r="E47" i="11"/>
  <c r="J37" i="11"/>
  <c r="E40" i="11"/>
  <c r="E44" i="11"/>
  <c r="D31" i="13"/>
  <c r="D43" i="13" s="1"/>
  <c r="D55" i="13" s="1"/>
  <c r="J45" i="10"/>
  <c r="M33" i="10"/>
  <c r="M47" i="10" s="1"/>
  <c r="I36" i="10"/>
  <c r="E36" i="10"/>
  <c r="E40" i="10"/>
  <c r="H41" i="10"/>
  <c r="I40" i="10"/>
  <c r="H45" i="10"/>
  <c r="D37" i="3"/>
  <c r="F37" i="9"/>
  <c r="J45" i="11"/>
  <c r="J37" i="12"/>
  <c r="H37" i="10"/>
  <c r="L45" i="12"/>
  <c r="H37" i="12"/>
  <c r="D45" i="10"/>
  <c r="F41" i="10"/>
  <c r="J41" i="11"/>
  <c r="L41" i="12"/>
  <c r="M33" i="9"/>
  <c r="M47" i="9" s="1"/>
  <c r="M30" i="13"/>
  <c r="L37" i="9"/>
  <c r="L41" i="9"/>
  <c r="J37" i="9"/>
  <c r="H45" i="9"/>
  <c r="H41" i="9"/>
  <c r="H37" i="9"/>
  <c r="F45" i="9"/>
  <c r="D45" i="9"/>
  <c r="D37" i="9"/>
  <c r="N41" i="9"/>
  <c r="H45" i="8"/>
  <c r="L37" i="8"/>
  <c r="J31" i="13"/>
  <c r="J43" i="13" s="1"/>
  <c r="J55" i="13" s="1"/>
  <c r="J37" i="8"/>
  <c r="I47" i="8"/>
  <c r="F31" i="13"/>
  <c r="F43" i="13" s="1"/>
  <c r="F55" i="13" s="1"/>
  <c r="N30" i="13"/>
  <c r="F45" i="8"/>
  <c r="E37" i="8"/>
  <c r="E36" i="8"/>
  <c r="G36" i="8"/>
  <c r="G47" i="8"/>
  <c r="E45" i="8"/>
  <c r="E41" i="8"/>
  <c r="G44" i="8"/>
  <c r="E40" i="8"/>
  <c r="K36" i="8"/>
  <c r="K47" i="8"/>
  <c r="K44" i="8"/>
  <c r="M33" i="8"/>
  <c r="M36" i="8" s="1"/>
  <c r="H37" i="8"/>
  <c r="L41" i="8"/>
  <c r="I40" i="8"/>
  <c r="I36" i="8"/>
  <c r="I45" i="8"/>
  <c r="F41" i="8"/>
  <c r="E47" i="8"/>
  <c r="N41" i="8"/>
  <c r="D41" i="8"/>
  <c r="N45" i="8"/>
  <c r="D37" i="8"/>
  <c r="M29" i="13"/>
  <c r="L31" i="13"/>
  <c r="L43" i="13" s="1"/>
  <c r="L55" i="13" s="1"/>
  <c r="K40" i="7"/>
  <c r="J45" i="7"/>
  <c r="K44" i="7"/>
  <c r="M15" i="13"/>
  <c r="M16" i="13" s="1"/>
  <c r="M35" i="13" s="1"/>
  <c r="M53" i="13" s="1"/>
  <c r="M33" i="7"/>
  <c r="M36" i="7" s="1"/>
  <c r="I16" i="13"/>
  <c r="I35" i="13" s="1"/>
  <c r="I53" i="13" s="1"/>
  <c r="H44" i="7"/>
  <c r="G45" i="7"/>
  <c r="G36" i="7"/>
  <c r="N15" i="13"/>
  <c r="N16" i="13" s="1"/>
  <c r="N35" i="13" s="1"/>
  <c r="N53" i="13" s="1"/>
  <c r="G44" i="7"/>
  <c r="G40" i="7"/>
  <c r="F16" i="13"/>
  <c r="F35" i="13" s="1"/>
  <c r="F53" i="13" s="1"/>
  <c r="N29" i="13"/>
  <c r="L36" i="7"/>
  <c r="I31" i="13"/>
  <c r="I43" i="13" s="1"/>
  <c r="I55" i="13" s="1"/>
  <c r="H31" i="13"/>
  <c r="H43" i="13" s="1"/>
  <c r="H55" i="13" s="1"/>
  <c r="G41" i="7"/>
  <c r="J41" i="7"/>
  <c r="J37" i="7"/>
  <c r="K37" i="7"/>
  <c r="F37" i="7"/>
  <c r="D36" i="7"/>
  <c r="D47" i="7"/>
  <c r="N33" i="7"/>
  <c r="N47" i="7" s="1"/>
  <c r="D40" i="7"/>
  <c r="M33" i="6"/>
  <c r="M36" i="6" s="1"/>
  <c r="L45" i="6"/>
  <c r="I47" i="6"/>
  <c r="J41" i="6"/>
  <c r="H41" i="6"/>
  <c r="H45" i="6"/>
  <c r="F37" i="6"/>
  <c r="E47" i="6"/>
  <c r="E44" i="6"/>
  <c r="E40" i="6"/>
  <c r="D45" i="6"/>
  <c r="D41" i="6"/>
  <c r="J37" i="5"/>
  <c r="I44" i="5"/>
  <c r="I36" i="5"/>
  <c r="L44" i="5"/>
  <c r="J36" i="5"/>
  <c r="J47" i="5"/>
  <c r="J44" i="5"/>
  <c r="M33" i="5"/>
  <c r="M36" i="5" s="1"/>
  <c r="J41" i="5"/>
  <c r="J45" i="5"/>
  <c r="M35" i="5"/>
  <c r="M53" i="5" s="1"/>
  <c r="H47" i="5"/>
  <c r="H40" i="5"/>
  <c r="H36" i="5"/>
  <c r="F47" i="5"/>
  <c r="F41" i="5"/>
  <c r="F36" i="5"/>
  <c r="E47" i="5"/>
  <c r="E36" i="5"/>
  <c r="E40" i="5"/>
  <c r="N33" i="5"/>
  <c r="N44" i="5" s="1"/>
  <c r="D47" i="5"/>
  <c r="L37" i="4"/>
  <c r="J36" i="4"/>
  <c r="J44" i="4"/>
  <c r="I40" i="4"/>
  <c r="I44" i="4"/>
  <c r="H45" i="4"/>
  <c r="H37" i="4"/>
  <c r="M33" i="4"/>
  <c r="M44" i="4" s="1"/>
  <c r="J47" i="4"/>
  <c r="I47" i="4"/>
  <c r="J37" i="4"/>
  <c r="F37" i="4"/>
  <c r="F45" i="4"/>
  <c r="F36" i="4"/>
  <c r="E36" i="4"/>
  <c r="E47" i="4"/>
  <c r="E40" i="4"/>
  <c r="D37" i="4"/>
  <c r="F41" i="3"/>
  <c r="G36" i="3"/>
  <c r="L36" i="3"/>
  <c r="L47" i="3"/>
  <c r="I44" i="3"/>
  <c r="I36" i="3"/>
  <c r="K36" i="3"/>
  <c r="L37" i="2"/>
  <c r="M33" i="2"/>
  <c r="M36" i="2" s="1"/>
  <c r="H41" i="2"/>
  <c r="H45" i="2"/>
  <c r="H47" i="2"/>
  <c r="L41" i="2"/>
  <c r="H36" i="2"/>
  <c r="H37" i="2"/>
  <c r="D37" i="2"/>
  <c r="D36" i="2"/>
  <c r="N37" i="9"/>
  <c r="N37" i="8"/>
  <c r="D53" i="13"/>
  <c r="E53" i="13"/>
  <c r="L53" i="13"/>
  <c r="H53" i="13"/>
  <c r="L44" i="12"/>
  <c r="L40" i="12"/>
  <c r="L47" i="12"/>
  <c r="L36" i="12"/>
  <c r="G47" i="12"/>
  <c r="G44" i="12"/>
  <c r="G40" i="12"/>
  <c r="F40" i="12"/>
  <c r="F47" i="12"/>
  <c r="F44" i="12"/>
  <c r="H45" i="12"/>
  <c r="F37" i="12"/>
  <c r="J41" i="12"/>
  <c r="H44" i="12"/>
  <c r="H40" i="12"/>
  <c r="H47" i="12"/>
  <c r="H36" i="12"/>
  <c r="K53" i="12"/>
  <c r="K37" i="12" s="1"/>
  <c r="F41" i="12"/>
  <c r="I53" i="12"/>
  <c r="I37" i="12" s="1"/>
  <c r="D44" i="12"/>
  <c r="D40" i="12"/>
  <c r="D47" i="12"/>
  <c r="D36" i="12"/>
  <c r="N33" i="12"/>
  <c r="G53" i="12"/>
  <c r="G37" i="12" s="1"/>
  <c r="D45" i="12"/>
  <c r="E53" i="12"/>
  <c r="E37" i="12"/>
  <c r="K47" i="12"/>
  <c r="K44" i="12"/>
  <c r="K40" i="12"/>
  <c r="J40" i="12"/>
  <c r="J47" i="12"/>
  <c r="J44" i="12"/>
  <c r="M53" i="12"/>
  <c r="M37" i="12" s="1"/>
  <c r="N53" i="12"/>
  <c r="N37" i="12" s="1"/>
  <c r="N53" i="11"/>
  <c r="N37" i="11" s="1"/>
  <c r="I53" i="11"/>
  <c r="I37" i="11" s="1"/>
  <c r="L53" i="11"/>
  <c r="L37" i="11" s="1"/>
  <c r="G47" i="11"/>
  <c r="G44" i="11"/>
  <c r="G40" i="11"/>
  <c r="F45" i="11"/>
  <c r="M53" i="11"/>
  <c r="K47" i="11"/>
  <c r="K44" i="11"/>
  <c r="K40" i="11"/>
  <c r="E53" i="11"/>
  <c r="H53" i="11"/>
  <c r="H37" i="11" s="1"/>
  <c r="K53" i="11"/>
  <c r="G36" i="11"/>
  <c r="F37" i="11"/>
  <c r="D53" i="11"/>
  <c r="D37" i="11" s="1"/>
  <c r="G53" i="11"/>
  <c r="G37" i="11" s="1"/>
  <c r="N33" i="11"/>
  <c r="E53" i="10"/>
  <c r="E37" i="10" s="1"/>
  <c r="J40" i="10"/>
  <c r="J47" i="10"/>
  <c r="J44" i="10"/>
  <c r="J41" i="10"/>
  <c r="J36" i="10"/>
  <c r="L44" i="10"/>
  <c r="L40" i="10"/>
  <c r="L47" i="10"/>
  <c r="L36" i="10"/>
  <c r="G47" i="10"/>
  <c r="G44" i="10"/>
  <c r="G40" i="10"/>
  <c r="F40" i="10"/>
  <c r="F47" i="10"/>
  <c r="F44" i="10"/>
  <c r="N53" i="10"/>
  <c r="N37" i="10" s="1"/>
  <c r="L41" i="10"/>
  <c r="D41" i="10"/>
  <c r="F45" i="10"/>
  <c r="L37" i="10"/>
  <c r="D37" i="10"/>
  <c r="F36" i="10"/>
  <c r="H44" i="10"/>
  <c r="H40" i="10"/>
  <c r="H47" i="10"/>
  <c r="H36" i="10"/>
  <c r="K53" i="10"/>
  <c r="K37" i="10" s="1"/>
  <c r="J37" i="10"/>
  <c r="I53" i="10"/>
  <c r="I37" i="10" s="1"/>
  <c r="D44" i="10"/>
  <c r="D40" i="10"/>
  <c r="D47" i="10"/>
  <c r="D36" i="10"/>
  <c r="N33" i="10"/>
  <c r="G53" i="10"/>
  <c r="G37" i="10" s="1"/>
  <c r="M53" i="10"/>
  <c r="K47" i="10"/>
  <c r="K44" i="10"/>
  <c r="K40" i="10"/>
  <c r="G47" i="9"/>
  <c r="G44" i="9"/>
  <c r="G40" i="9"/>
  <c r="F40" i="9"/>
  <c r="F47" i="9"/>
  <c r="F44" i="9"/>
  <c r="G36" i="9"/>
  <c r="L44" i="9"/>
  <c r="L40" i="9"/>
  <c r="L47" i="9"/>
  <c r="L36" i="9"/>
  <c r="F36" i="9"/>
  <c r="H44" i="9"/>
  <c r="H40" i="9"/>
  <c r="H47" i="9"/>
  <c r="H36" i="9"/>
  <c r="K53" i="9"/>
  <c r="K37" i="9" s="1"/>
  <c r="J45" i="9"/>
  <c r="J41" i="9"/>
  <c r="I53" i="9"/>
  <c r="I37" i="9" s="1"/>
  <c r="D44" i="9"/>
  <c r="D40" i="9"/>
  <c r="D47" i="9"/>
  <c r="D36" i="9"/>
  <c r="N33" i="9"/>
  <c r="G53" i="9"/>
  <c r="G37" i="9" s="1"/>
  <c r="N45" i="9"/>
  <c r="D41" i="9"/>
  <c r="E53" i="9"/>
  <c r="E37" i="9"/>
  <c r="K47" i="9"/>
  <c r="K44" i="9"/>
  <c r="K40" i="9"/>
  <c r="J40" i="9"/>
  <c r="J47" i="9"/>
  <c r="J44" i="9"/>
  <c r="K36" i="9"/>
  <c r="M53" i="9"/>
  <c r="H41" i="8"/>
  <c r="L44" i="8"/>
  <c r="L40" i="8"/>
  <c r="L47" i="8"/>
  <c r="L36" i="8"/>
  <c r="F40" i="8"/>
  <c r="F47" i="8"/>
  <c r="F44" i="8"/>
  <c r="J41" i="8"/>
  <c r="H44" i="8"/>
  <c r="H40" i="8"/>
  <c r="H47" i="8"/>
  <c r="H36" i="8"/>
  <c r="I41" i="8"/>
  <c r="K53" i="8"/>
  <c r="K37" i="8"/>
  <c r="J45" i="8"/>
  <c r="I37" i="8"/>
  <c r="L45" i="8"/>
  <c r="D45" i="8"/>
  <c r="D44" i="8"/>
  <c r="D40" i="8"/>
  <c r="D47" i="8"/>
  <c r="D36" i="8"/>
  <c r="N33" i="8"/>
  <c r="G53" i="8"/>
  <c r="M53" i="8"/>
  <c r="M37" i="8" s="1"/>
  <c r="J40" i="8"/>
  <c r="J47" i="8"/>
  <c r="J44" i="8"/>
  <c r="M53" i="7"/>
  <c r="M37" i="7" s="1"/>
  <c r="L53" i="7"/>
  <c r="L37" i="7" s="1"/>
  <c r="H53" i="7"/>
  <c r="H37" i="7" s="1"/>
  <c r="F41" i="7"/>
  <c r="K41" i="7"/>
  <c r="N53" i="7"/>
  <c r="K45" i="7"/>
  <c r="I53" i="7"/>
  <c r="D53" i="7"/>
  <c r="D37" i="7" s="1"/>
  <c r="F45" i="7"/>
  <c r="J40" i="7"/>
  <c r="J47" i="7"/>
  <c r="J44" i="7"/>
  <c r="E53" i="7"/>
  <c r="F40" i="7"/>
  <c r="F47" i="7"/>
  <c r="F44" i="7"/>
  <c r="G37" i="7"/>
  <c r="M53" i="6"/>
  <c r="M37" i="6" s="1"/>
  <c r="H44" i="6"/>
  <c r="H40" i="6"/>
  <c r="H47" i="6"/>
  <c r="H36" i="6"/>
  <c r="G47" i="6"/>
  <c r="G44" i="6"/>
  <c r="G40" i="6"/>
  <c r="F40" i="6"/>
  <c r="F47" i="6"/>
  <c r="F44" i="6"/>
  <c r="F45" i="6"/>
  <c r="I53" i="6"/>
  <c r="D44" i="6"/>
  <c r="D40" i="6"/>
  <c r="D47" i="6"/>
  <c r="D36" i="6"/>
  <c r="N33" i="6"/>
  <c r="K53" i="6"/>
  <c r="K37" i="6" s="1"/>
  <c r="F41" i="6"/>
  <c r="N53" i="6"/>
  <c r="N37" i="6" s="1"/>
  <c r="E53" i="6"/>
  <c r="E37" i="6" s="1"/>
  <c r="G53" i="6"/>
  <c r="G37" i="6" s="1"/>
  <c r="L37" i="6"/>
  <c r="D37" i="6"/>
  <c r="J45" i="6"/>
  <c r="J37" i="6"/>
  <c r="F36" i="6"/>
  <c r="L44" i="6"/>
  <c r="L40" i="6"/>
  <c r="L47" i="6"/>
  <c r="L36" i="6"/>
  <c r="K47" i="6"/>
  <c r="K44" i="6"/>
  <c r="K40" i="6"/>
  <c r="J40" i="6"/>
  <c r="J47" i="6"/>
  <c r="J44" i="6"/>
  <c r="G36" i="6"/>
  <c r="L53" i="5"/>
  <c r="K53" i="5"/>
  <c r="K37" i="5" s="1"/>
  <c r="H53" i="5"/>
  <c r="I53" i="5"/>
  <c r="I37" i="5"/>
  <c r="D53" i="5"/>
  <c r="G47" i="5"/>
  <c r="G40" i="5"/>
  <c r="G44" i="5"/>
  <c r="G53" i="5"/>
  <c r="G37" i="5" s="1"/>
  <c r="N53" i="5"/>
  <c r="N37" i="5" s="1"/>
  <c r="E53" i="5"/>
  <c r="E37" i="5" s="1"/>
  <c r="K47" i="5"/>
  <c r="K44" i="5"/>
  <c r="K40" i="5"/>
  <c r="G36" i="5"/>
  <c r="D44" i="4"/>
  <c r="D40" i="4"/>
  <c r="D47" i="4"/>
  <c r="D36" i="4"/>
  <c r="N33" i="4"/>
  <c r="F41" i="4"/>
  <c r="N53" i="4"/>
  <c r="N37" i="4" s="1"/>
  <c r="M53" i="4"/>
  <c r="M37" i="4" s="1"/>
  <c r="E53" i="4"/>
  <c r="E37" i="4" s="1"/>
  <c r="K47" i="4"/>
  <c r="K44" i="4"/>
  <c r="K40" i="4"/>
  <c r="K53" i="4"/>
  <c r="K37" i="4"/>
  <c r="H41" i="4"/>
  <c r="J45" i="4"/>
  <c r="K36" i="4"/>
  <c r="L45" i="4"/>
  <c r="D45" i="4"/>
  <c r="L44" i="4"/>
  <c r="L40" i="4"/>
  <c r="L47" i="4"/>
  <c r="L36" i="4"/>
  <c r="G47" i="4"/>
  <c r="G44" i="4"/>
  <c r="G40" i="4"/>
  <c r="G53" i="4"/>
  <c r="G37" i="4"/>
  <c r="J41" i="4"/>
  <c r="G36" i="4"/>
  <c r="H44" i="4"/>
  <c r="H40" i="4"/>
  <c r="H47" i="4"/>
  <c r="H36" i="4"/>
  <c r="L41" i="4"/>
  <c r="D41" i="4"/>
  <c r="I53" i="4"/>
  <c r="I37" i="4" s="1"/>
  <c r="E53" i="3"/>
  <c r="E37" i="3" s="1"/>
  <c r="F40" i="3"/>
  <c r="F47" i="3"/>
  <c r="F44" i="3"/>
  <c r="N35" i="3"/>
  <c r="J37" i="3"/>
  <c r="J45" i="3"/>
  <c r="D40" i="3"/>
  <c r="D44" i="3"/>
  <c r="D47" i="3"/>
  <c r="N33" i="3"/>
  <c r="N36" i="3" s="1"/>
  <c r="K53" i="3"/>
  <c r="K37" i="3" s="1"/>
  <c r="M33" i="3"/>
  <c r="M35" i="3"/>
  <c r="L53" i="3"/>
  <c r="L37" i="3" s="1"/>
  <c r="G53" i="3"/>
  <c r="G37" i="3" s="1"/>
  <c r="F37" i="3"/>
  <c r="F45" i="3"/>
  <c r="D41" i="3"/>
  <c r="I53" i="3"/>
  <c r="I37" i="3" s="1"/>
  <c r="H53" i="3"/>
  <c r="J40" i="3"/>
  <c r="J47" i="3"/>
  <c r="J44" i="3"/>
  <c r="L40" i="2"/>
  <c r="H40" i="2"/>
  <c r="L47" i="2"/>
  <c r="L36" i="2"/>
  <c r="L45" i="2"/>
  <c r="D41" i="2"/>
  <c r="J45" i="2"/>
  <c r="F41" i="2"/>
  <c r="J41" i="2"/>
  <c r="D40" i="2"/>
  <c r="D47" i="2"/>
  <c r="D45" i="2"/>
  <c r="J37" i="2"/>
  <c r="I53" i="2"/>
  <c r="I37" i="2" s="1"/>
  <c r="N33" i="2"/>
  <c r="M53" i="2"/>
  <c r="J40" i="2"/>
  <c r="J47" i="2"/>
  <c r="J44" i="2"/>
  <c r="J36" i="2"/>
  <c r="F45" i="2"/>
  <c r="E53" i="2"/>
  <c r="E37" i="2" s="1"/>
  <c r="K53" i="2"/>
  <c r="K37" i="2" s="1"/>
  <c r="F40" i="2"/>
  <c r="F47" i="2"/>
  <c r="F36" i="2"/>
  <c r="F44" i="2"/>
  <c r="K47" i="2"/>
  <c r="K44" i="2"/>
  <c r="K40" i="2"/>
  <c r="G53" i="2"/>
  <c r="G37" i="2" s="1"/>
  <c r="F37" i="2"/>
  <c r="N53" i="2"/>
  <c r="N37" i="2" s="1"/>
  <c r="G47" i="2"/>
  <c r="G44" i="2"/>
  <c r="G40" i="2"/>
  <c r="N30" i="1"/>
  <c r="H31" i="1"/>
  <c r="N29" i="1"/>
  <c r="M47" i="12" l="1"/>
  <c r="M44" i="12"/>
  <c r="M40" i="12"/>
  <c r="M40" i="9"/>
  <c r="M44" i="9"/>
  <c r="M44" i="2"/>
  <c r="M40" i="11"/>
  <c r="M44" i="11"/>
  <c r="M47" i="11"/>
  <c r="M44" i="10"/>
  <c r="M40" i="10"/>
  <c r="M36" i="10"/>
  <c r="M31" i="13"/>
  <c r="M43" i="13" s="1"/>
  <c r="M55" i="13" s="1"/>
  <c r="M36" i="9"/>
  <c r="N31" i="13"/>
  <c r="N43" i="13" s="1"/>
  <c r="N55" i="13" s="1"/>
  <c r="M47" i="8"/>
  <c r="M44" i="8"/>
  <c r="M40" i="8"/>
  <c r="M47" i="7"/>
  <c r="M40" i="7"/>
  <c r="M44" i="7"/>
  <c r="N36" i="7"/>
  <c r="N44" i="7"/>
  <c r="N40" i="7"/>
  <c r="M47" i="6"/>
  <c r="M40" i="6"/>
  <c r="M44" i="6"/>
  <c r="M44" i="5"/>
  <c r="M47" i="5"/>
  <c r="M40" i="5"/>
  <c r="N47" i="5"/>
  <c r="N40" i="5"/>
  <c r="N36" i="5"/>
  <c r="M47" i="4"/>
  <c r="M40" i="4"/>
  <c r="M36" i="4"/>
  <c r="M40" i="2"/>
  <c r="M47" i="2"/>
  <c r="N40" i="12"/>
  <c r="N47" i="12"/>
  <c r="N44" i="12"/>
  <c r="N36" i="12"/>
  <c r="N45" i="12"/>
  <c r="N41" i="12"/>
  <c r="I45" i="12"/>
  <c r="I41" i="12"/>
  <c r="M41" i="12"/>
  <c r="M45" i="12"/>
  <c r="E45" i="12"/>
  <c r="E41" i="12"/>
  <c r="G45" i="12"/>
  <c r="G41" i="12"/>
  <c r="K45" i="12"/>
  <c r="K41" i="12"/>
  <c r="M41" i="11"/>
  <c r="M45" i="11"/>
  <c r="K41" i="11"/>
  <c r="K45" i="11"/>
  <c r="E45" i="11"/>
  <c r="E41" i="11"/>
  <c r="M37" i="11"/>
  <c r="D45" i="11"/>
  <c r="D41" i="11"/>
  <c r="H41" i="11"/>
  <c r="H45" i="11"/>
  <c r="N40" i="11"/>
  <c r="N47" i="11"/>
  <c r="N44" i="11"/>
  <c r="N36" i="11"/>
  <c r="I45" i="11"/>
  <c r="I41" i="11"/>
  <c r="G45" i="11"/>
  <c r="G41" i="11"/>
  <c r="K37" i="11"/>
  <c r="E37" i="11"/>
  <c r="L41" i="11"/>
  <c r="L45" i="11"/>
  <c r="N41" i="11"/>
  <c r="N45" i="11"/>
  <c r="M45" i="10"/>
  <c r="M41" i="10"/>
  <c r="I45" i="10"/>
  <c r="I41" i="10"/>
  <c r="K41" i="10"/>
  <c r="K45" i="10"/>
  <c r="N45" i="10"/>
  <c r="N41" i="10"/>
  <c r="E45" i="10"/>
  <c r="E41" i="10"/>
  <c r="G45" i="10"/>
  <c r="G41" i="10"/>
  <c r="M37" i="10"/>
  <c r="N40" i="10"/>
  <c r="N47" i="10"/>
  <c r="N44" i="10"/>
  <c r="N36" i="10"/>
  <c r="M45" i="9"/>
  <c r="M41" i="9"/>
  <c r="E45" i="9"/>
  <c r="E41" i="9"/>
  <c r="I41" i="9"/>
  <c r="I45" i="9"/>
  <c r="K45" i="9"/>
  <c r="K41" i="9"/>
  <c r="G45" i="9"/>
  <c r="G41" i="9"/>
  <c r="M37" i="9"/>
  <c r="N40" i="9"/>
  <c r="N47" i="9"/>
  <c r="N44" i="9"/>
  <c r="N36" i="9"/>
  <c r="G41" i="8"/>
  <c r="G45" i="8"/>
  <c r="N40" i="8"/>
  <c r="N47" i="8"/>
  <c r="N44" i="8"/>
  <c r="N36" i="8"/>
  <c r="M41" i="8"/>
  <c r="M45" i="8"/>
  <c r="G37" i="8"/>
  <c r="K41" i="8"/>
  <c r="K45" i="8"/>
  <c r="E41" i="7"/>
  <c r="E45" i="7"/>
  <c r="I45" i="7"/>
  <c r="I41" i="7"/>
  <c r="L45" i="7"/>
  <c r="L41" i="7"/>
  <c r="D45" i="7"/>
  <c r="D41" i="7"/>
  <c r="N45" i="7"/>
  <c r="N41" i="7"/>
  <c r="E37" i="7"/>
  <c r="I37" i="7"/>
  <c r="N37" i="7"/>
  <c r="H45" i="7"/>
  <c r="H41" i="7"/>
  <c r="M41" i="7"/>
  <c r="M45" i="7"/>
  <c r="I45" i="6"/>
  <c r="I41" i="6"/>
  <c r="E41" i="6"/>
  <c r="E45" i="6"/>
  <c r="K41" i="6"/>
  <c r="K45" i="6"/>
  <c r="M45" i="6"/>
  <c r="M41" i="6"/>
  <c r="N40" i="6"/>
  <c r="N47" i="6"/>
  <c r="N44" i="6"/>
  <c r="N36" i="6"/>
  <c r="G45" i="6"/>
  <c r="G41" i="6"/>
  <c r="N45" i="6"/>
  <c r="N41" i="6"/>
  <c r="I37" i="6"/>
  <c r="H45" i="5"/>
  <c r="H41" i="5"/>
  <c r="G41" i="5"/>
  <c r="G45" i="5"/>
  <c r="M41" i="5"/>
  <c r="M45" i="5"/>
  <c r="M37" i="5"/>
  <c r="I41" i="5"/>
  <c r="I45" i="5"/>
  <c r="K45" i="5"/>
  <c r="K41" i="5"/>
  <c r="D45" i="5"/>
  <c r="D41" i="5"/>
  <c r="L45" i="5"/>
  <c r="L41" i="5"/>
  <c r="E41" i="5"/>
  <c r="E45" i="5"/>
  <c r="N41" i="5"/>
  <c r="N45" i="5"/>
  <c r="D37" i="5"/>
  <c r="H37" i="5"/>
  <c r="L37" i="5"/>
  <c r="G45" i="4"/>
  <c r="G41" i="4"/>
  <c r="M45" i="4"/>
  <c r="M41" i="4"/>
  <c r="N40" i="4"/>
  <c r="N47" i="4"/>
  <c r="N44" i="4"/>
  <c r="N36" i="4"/>
  <c r="I45" i="4"/>
  <c r="I41" i="4"/>
  <c r="K45" i="4"/>
  <c r="K41" i="4"/>
  <c r="E41" i="4"/>
  <c r="E45" i="4"/>
  <c r="N45" i="4"/>
  <c r="N41" i="4"/>
  <c r="M44" i="3"/>
  <c r="M40" i="3"/>
  <c r="M47" i="3"/>
  <c r="L45" i="3"/>
  <c r="L41" i="3"/>
  <c r="H41" i="3"/>
  <c r="H45" i="3"/>
  <c r="I41" i="3"/>
  <c r="I45" i="3"/>
  <c r="M36" i="3"/>
  <c r="K41" i="3"/>
  <c r="K45" i="3"/>
  <c r="N53" i="3"/>
  <c r="N37" i="3" s="1"/>
  <c r="H37" i="3"/>
  <c r="G45" i="3"/>
  <c r="G41" i="3"/>
  <c r="M53" i="3"/>
  <c r="M37" i="3" s="1"/>
  <c r="N40" i="3"/>
  <c r="N47" i="3"/>
  <c r="N44" i="3"/>
  <c r="E45" i="3"/>
  <c r="E41" i="3"/>
  <c r="N41" i="2"/>
  <c r="N45" i="2"/>
  <c r="M41" i="2"/>
  <c r="M45" i="2"/>
  <c r="E41" i="2"/>
  <c r="E45" i="2"/>
  <c r="N40" i="2"/>
  <c r="N47" i="2"/>
  <c r="N44" i="2"/>
  <c r="N36" i="2"/>
  <c r="G45" i="2"/>
  <c r="G41" i="2"/>
  <c r="K41" i="2"/>
  <c r="K45" i="2"/>
  <c r="M37" i="2"/>
  <c r="I41" i="2"/>
  <c r="I45" i="2"/>
  <c r="A2" i="1"/>
  <c r="M45" i="3" l="1"/>
  <c r="M41" i="3"/>
  <c r="N41" i="3"/>
  <c r="N45" i="3"/>
  <c r="N28" i="1" l="1"/>
  <c r="N27" i="1"/>
  <c r="N26" i="1"/>
  <c r="N24" i="1"/>
  <c r="N23" i="1"/>
  <c r="L31" i="1"/>
  <c r="L43" i="1" s="1"/>
  <c r="L55" i="1" s="1"/>
  <c r="K31" i="1"/>
  <c r="K43" i="1" s="1"/>
  <c r="K55" i="1" s="1"/>
  <c r="J31" i="1"/>
  <c r="J43" i="1" s="1"/>
  <c r="J55" i="1" s="1"/>
  <c r="I31" i="1"/>
  <c r="I43" i="1" s="1"/>
  <c r="I55" i="1" s="1"/>
  <c r="H43" i="1"/>
  <c r="H55" i="1" s="1"/>
  <c r="G31" i="1"/>
  <c r="G43" i="1" s="1"/>
  <c r="G55" i="1" s="1"/>
  <c r="F31" i="1"/>
  <c r="F43" i="1" s="1"/>
  <c r="F55" i="1" s="1"/>
  <c r="E31" i="1"/>
  <c r="E43" i="1" s="1"/>
  <c r="E55" i="1" s="1"/>
  <c r="D31" i="1"/>
  <c r="D43" i="1" s="1"/>
  <c r="D55" i="1" s="1"/>
  <c r="L20" i="1"/>
  <c r="L39" i="1" s="1"/>
  <c r="L54" i="1" s="1"/>
  <c r="K20" i="1"/>
  <c r="K39" i="1" s="1"/>
  <c r="K54" i="1" s="1"/>
  <c r="J20" i="1"/>
  <c r="J39" i="1" s="1"/>
  <c r="J54" i="1" s="1"/>
  <c r="I20" i="1"/>
  <c r="I39" i="1" s="1"/>
  <c r="I54" i="1" s="1"/>
  <c r="H20" i="1"/>
  <c r="H39" i="1" s="1"/>
  <c r="H54" i="1" s="1"/>
  <c r="G20" i="1"/>
  <c r="G39" i="1" s="1"/>
  <c r="G54" i="1" s="1"/>
  <c r="F20" i="1"/>
  <c r="F39" i="1" s="1"/>
  <c r="F54" i="1" s="1"/>
  <c r="E39" i="1"/>
  <c r="E54" i="1" s="1"/>
  <c r="D20" i="1"/>
  <c r="D39" i="1" s="1"/>
  <c r="D54" i="1" s="1"/>
  <c r="N19" i="1"/>
  <c r="M19" i="1"/>
  <c r="N18" i="1"/>
  <c r="M18" i="1"/>
  <c r="N10" i="1"/>
  <c r="M10" i="1"/>
  <c r="L16" i="1"/>
  <c r="K16" i="1"/>
  <c r="K20" i="13" s="1"/>
  <c r="J16" i="1"/>
  <c r="I16" i="1"/>
  <c r="H16" i="1"/>
  <c r="G16" i="1"/>
  <c r="G20" i="13" s="1"/>
  <c r="F16" i="1"/>
  <c r="F20" i="13" s="1"/>
  <c r="E16" i="1"/>
  <c r="D16" i="1"/>
  <c r="N8" i="1"/>
  <c r="M7" i="1"/>
  <c r="M8" i="1" s="1"/>
  <c r="L8" i="1"/>
  <c r="K8" i="1"/>
  <c r="J8" i="1"/>
  <c r="I8" i="1"/>
  <c r="H8" i="1"/>
  <c r="G8" i="1"/>
  <c r="F8" i="1"/>
  <c r="E8" i="1"/>
  <c r="D8" i="1"/>
  <c r="H35" i="1" l="1"/>
  <c r="H53" i="1" s="1"/>
  <c r="H45" i="1" s="1"/>
  <c r="H20" i="13"/>
  <c r="E35" i="1"/>
  <c r="E20" i="13"/>
  <c r="I35" i="1"/>
  <c r="I53" i="1" s="1"/>
  <c r="I45" i="1" s="1"/>
  <c r="F39" i="13"/>
  <c r="F33" i="13"/>
  <c r="J35" i="1"/>
  <c r="J53" i="1" s="1"/>
  <c r="J37" i="1" s="1"/>
  <c r="J20" i="13"/>
  <c r="D35" i="1"/>
  <c r="D53" i="1" s="1"/>
  <c r="D45" i="1" s="1"/>
  <c r="L35" i="1"/>
  <c r="L53" i="1" s="1"/>
  <c r="L37" i="1" s="1"/>
  <c r="L20" i="13"/>
  <c r="G39" i="13"/>
  <c r="G33" i="13"/>
  <c r="K39" i="13"/>
  <c r="K33" i="13"/>
  <c r="M16" i="1"/>
  <c r="M35" i="1" s="1"/>
  <c r="M43" i="1"/>
  <c r="M55" i="1" s="1"/>
  <c r="F33" i="1"/>
  <c r="F40" i="1" s="1"/>
  <c r="M20" i="1"/>
  <c r="M39" i="1" s="1"/>
  <c r="M54" i="1" s="1"/>
  <c r="K33" i="1"/>
  <c r="K44" i="1" s="1"/>
  <c r="I33" i="1"/>
  <c r="I47" i="1" s="1"/>
  <c r="I41" i="1"/>
  <c r="G33" i="1"/>
  <c r="G47" i="1" s="1"/>
  <c r="L33" i="1"/>
  <c r="L44" i="1" s="1"/>
  <c r="F35" i="1"/>
  <c r="F53" i="1" s="1"/>
  <c r="F45" i="1" s="1"/>
  <c r="K35" i="1"/>
  <c r="K53" i="1" s="1"/>
  <c r="J33" i="1"/>
  <c r="J36" i="1" s="1"/>
  <c r="H33" i="1"/>
  <c r="G35" i="1"/>
  <c r="G53" i="1" s="1"/>
  <c r="E53" i="1"/>
  <c r="E37" i="1" s="1"/>
  <c r="E33" i="1"/>
  <c r="E36" i="1" s="1"/>
  <c r="D41" i="1"/>
  <c r="D37" i="1"/>
  <c r="N31" i="1"/>
  <c r="N43" i="1" s="1"/>
  <c r="N55" i="1" s="1"/>
  <c r="N20" i="1"/>
  <c r="N39" i="1" s="1"/>
  <c r="N54" i="1" s="1"/>
  <c r="D33" i="1"/>
  <c r="N16" i="1"/>
  <c r="N35" i="1" s="1"/>
  <c r="I37" i="1" l="1"/>
  <c r="H41" i="1"/>
  <c r="H37" i="1"/>
  <c r="G36" i="13"/>
  <c r="G47" i="13"/>
  <c r="G44" i="13"/>
  <c r="G40" i="13"/>
  <c r="E39" i="13"/>
  <c r="E33" i="13"/>
  <c r="F54" i="13"/>
  <c r="F41" i="13" s="1"/>
  <c r="K36" i="13"/>
  <c r="K40" i="13"/>
  <c r="K44" i="13"/>
  <c r="K47" i="13"/>
  <c r="L39" i="13"/>
  <c r="L33" i="13"/>
  <c r="J39" i="13"/>
  <c r="J33" i="13"/>
  <c r="I20" i="13"/>
  <c r="M20" i="13"/>
  <c r="H39" i="13"/>
  <c r="H33" i="13"/>
  <c r="D20" i="13"/>
  <c r="N20" i="13"/>
  <c r="N39" i="13" s="1"/>
  <c r="F47" i="13"/>
  <c r="F40" i="13"/>
  <c r="F36" i="13"/>
  <c r="F44" i="13"/>
  <c r="G54" i="13"/>
  <c r="G41" i="13" s="1"/>
  <c r="K54" i="13"/>
  <c r="K41" i="13" s="1"/>
  <c r="N33" i="1"/>
  <c r="F41" i="1"/>
  <c r="D47" i="1"/>
  <c r="G40" i="1"/>
  <c r="F47" i="1"/>
  <c r="F44" i="1"/>
  <c r="F36" i="1"/>
  <c r="K47" i="1"/>
  <c r="M33" i="1"/>
  <c r="M40" i="1" s="1"/>
  <c r="K40" i="1"/>
  <c r="I40" i="1"/>
  <c r="I36" i="1"/>
  <c r="L36" i="1"/>
  <c r="K36" i="1"/>
  <c r="I44" i="1"/>
  <c r="G44" i="1"/>
  <c r="G36" i="1"/>
  <c r="L47" i="1"/>
  <c r="L40" i="1"/>
  <c r="F37" i="1"/>
  <c r="L41" i="1"/>
  <c r="L45" i="1"/>
  <c r="M53" i="1"/>
  <c r="M37" i="1" s="1"/>
  <c r="K37" i="1"/>
  <c r="K45" i="1"/>
  <c r="K41" i="1"/>
  <c r="J45" i="1"/>
  <c r="J41" i="1"/>
  <c r="J47" i="1"/>
  <c r="J40" i="1"/>
  <c r="J44" i="1"/>
  <c r="H47" i="1"/>
  <c r="H44" i="1"/>
  <c r="H40" i="1"/>
  <c r="H36" i="1"/>
  <c r="G37" i="1"/>
  <c r="G41" i="1"/>
  <c r="G45" i="1"/>
  <c r="E47" i="1"/>
  <c r="E44" i="1"/>
  <c r="E40" i="1"/>
  <c r="E45" i="1"/>
  <c r="E41" i="1"/>
  <c r="N53" i="1"/>
  <c r="D44" i="1"/>
  <c r="D40" i="1"/>
  <c r="D36" i="1"/>
  <c r="H44" i="13" l="1"/>
  <c r="H47" i="13"/>
  <c r="H36" i="13"/>
  <c r="H40" i="13"/>
  <c r="G37" i="13"/>
  <c r="G45" i="13"/>
  <c r="H54" i="13"/>
  <c r="H41" i="13" s="1"/>
  <c r="F37" i="13"/>
  <c r="F45" i="13"/>
  <c r="N54" i="13"/>
  <c r="N41" i="13" s="1"/>
  <c r="M39" i="13"/>
  <c r="M33" i="13"/>
  <c r="L44" i="13"/>
  <c r="L36" i="13"/>
  <c r="L40" i="13"/>
  <c r="L47" i="13"/>
  <c r="E47" i="13"/>
  <c r="E44" i="13"/>
  <c r="E36" i="13"/>
  <c r="E40" i="13"/>
  <c r="J36" i="13"/>
  <c r="J44" i="13"/>
  <c r="J47" i="13"/>
  <c r="J40" i="13"/>
  <c r="J54" i="13"/>
  <c r="J41" i="13" s="1"/>
  <c r="K37" i="13"/>
  <c r="K45" i="13"/>
  <c r="D39" i="13"/>
  <c r="D33" i="13"/>
  <c r="I39" i="13"/>
  <c r="I33" i="13"/>
  <c r="L54" i="13"/>
  <c r="L41" i="13" s="1"/>
  <c r="E54" i="13"/>
  <c r="E41" i="13" s="1"/>
  <c r="N44" i="1"/>
  <c r="M47" i="1"/>
  <c r="M36" i="1"/>
  <c r="M44" i="1"/>
  <c r="M41" i="1"/>
  <c r="M45" i="1"/>
  <c r="N45" i="1"/>
  <c r="N41" i="1"/>
  <c r="N37" i="1"/>
  <c r="D40" i="13" l="1"/>
  <c r="D36" i="13"/>
  <c r="D44" i="13"/>
  <c r="N33" i="13"/>
  <c r="D47" i="13"/>
  <c r="L37" i="13"/>
  <c r="L45" i="13"/>
  <c r="I44" i="13"/>
  <c r="I47" i="13"/>
  <c r="I36" i="13"/>
  <c r="I40" i="13"/>
  <c r="M36" i="13"/>
  <c r="M40" i="13"/>
  <c r="M44" i="13"/>
  <c r="M47" i="13"/>
  <c r="D54" i="13"/>
  <c r="J45" i="13"/>
  <c r="J37" i="13"/>
  <c r="N45" i="13"/>
  <c r="N37" i="13"/>
  <c r="H45" i="13"/>
  <c r="H37" i="13"/>
  <c r="E45" i="13"/>
  <c r="E37" i="13"/>
  <c r="I54" i="13"/>
  <c r="I41" i="13" s="1"/>
  <c r="M54" i="13"/>
  <c r="N36" i="1"/>
  <c r="N47" i="1"/>
  <c r="N40" i="1"/>
  <c r="N36" i="13" l="1"/>
  <c r="N44" i="13"/>
  <c r="N40" i="13"/>
  <c r="N47" i="13"/>
  <c r="I37" i="13"/>
  <c r="I45" i="13"/>
  <c r="M37" i="13"/>
  <c r="M45" i="13"/>
  <c r="D37" i="13"/>
  <c r="D45" i="13"/>
  <c r="M41" i="13"/>
  <c r="D41" i="13"/>
</calcChain>
</file>

<file path=xl/sharedStrings.xml><?xml version="1.0" encoding="utf-8"?>
<sst xmlns="http://schemas.openxmlformats.org/spreadsheetml/2006/main" count="625" uniqueCount="43">
  <si>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</si>
  <si>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</si>
  <si>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</si>
  <si>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</si>
  <si>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</si>
  <si>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</si>
  <si>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</si>
  <si>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</si>
  <si>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</si>
  <si>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</si>
  <si>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</si>
  <si>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</si>
  <si>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</si>
  <si>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</si>
  <si>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</si>
  <si>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</si>
  <si>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</si>
  <si>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</si>
  <si>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David E. Silverman</t>
  </si>
  <si>
    <t>MELBOURNE TOTAL</t>
  </si>
  <si>
    <t>Kenneth Friedland</t>
  </si>
  <si>
    <t>TITUSVILLE TOTAL</t>
  </si>
  <si>
    <t>Judy Atkin</t>
  </si>
  <si>
    <t>Stephen R. Koons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</si>
  <si>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</si>
  <si>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</si>
  <si>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</si>
  <si>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</si>
  <si>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</si>
  <si>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</si>
  <si>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</si>
  <si>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</si>
  <si>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</si>
  <si>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</si>
  <si>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</si>
  <si>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Presiding Judge</t>
  </si>
  <si>
    <t>Thomas James Brown</t>
  </si>
  <si>
    <t>Kelly Ingram</t>
  </si>
  <si>
    <t>David C. Koenig</t>
  </si>
  <si>
    <t>Michelle Naberhaus</t>
  </si>
  <si>
    <t>Turner- K. Erlenbach</t>
  </si>
  <si>
    <t>Turner-L.  Castaldi</t>
  </si>
  <si>
    <t>Turner- R. Segal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</si>
</sst>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3" fontId="4" fillId="2" borderId="0" xfId="2" applyNumberFormat="1" applyFill="1" applyBorder="1"/>
    <xf numFmtId="3" fontId="4" fillId="2" borderId="0" xfId="2" applyNumberForma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D25" sqref="D25:N2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45" x14ac:dyDescent="0.3">
      <c r="A2" s="23" t="str">
        <f ca="1">UPPER(MID(CELL("filename",A1),FIND("]",CELL("filename",A1))+1,255)&amp;" "&amp;YR)</f>
        <v>JANUARY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4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" customFormat="1" ht="72" x14ac:dyDescent="0.3">
      <c r="A5" s="16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15" customHeight="1" x14ac:dyDescent="0.3"/>
    <row r="7" spans="1:14" ht="14.45" x14ac:dyDescent="0.3">
      <c r="A7" s="4" t="s">
        <v>15</v>
      </c>
      <c r="B7" s="3"/>
      <c r="D7">
        <v>23</v>
      </c>
      <c r="E7">
        <v>8</v>
      </c>
      <c r="F7">
        <v>0</v>
      </c>
      <c r="G7">
        <v>2</v>
      </c>
      <c r="H7">
        <v>0</v>
      </c>
      <c r="I7">
        <v>1</v>
      </c>
      <c r="J7">
        <v>2</v>
      </c>
      <c r="K7">
        <v>1</v>
      </c>
      <c r="L7">
        <v>0</v>
      </c>
      <c r="M7" s="2">
        <f>SUM(I7:L7)</f>
        <v>4</v>
      </c>
      <c r="N7" s="2">
        <f>SUM(D7:L7)</f>
        <v>37</v>
      </c>
    </row>
    <row r="8" spans="1:14" ht="14.45" x14ac:dyDescent="0.3">
      <c r="A8" s="5" t="s">
        <v>16</v>
      </c>
      <c r="B8" s="5"/>
      <c r="D8" s="9">
        <f>D7</f>
        <v>23</v>
      </c>
      <c r="E8" s="9">
        <f t="shared" ref="E8:N8" si="0">E7</f>
        <v>8</v>
      </c>
      <c r="F8" s="9">
        <f t="shared" si="0"/>
        <v>0</v>
      </c>
      <c r="G8" s="9">
        <f t="shared" si="0"/>
        <v>2</v>
      </c>
      <c r="H8" s="9">
        <f t="shared" si="0"/>
        <v>0</v>
      </c>
      <c r="I8" s="9">
        <f t="shared" si="0"/>
        <v>1</v>
      </c>
      <c r="J8" s="9">
        <f t="shared" si="0"/>
        <v>2</v>
      </c>
      <c r="K8" s="9">
        <f t="shared" si="0"/>
        <v>1</v>
      </c>
      <c r="L8" s="9">
        <f t="shared" si="0"/>
        <v>0</v>
      </c>
      <c r="M8" s="9">
        <f t="shared" si="0"/>
        <v>4</v>
      </c>
      <c r="N8" s="9">
        <f t="shared" si="0"/>
        <v>37</v>
      </c>
    </row>
    <row r="9" spans="1:14" ht="14.45" x14ac:dyDescent="0.3">
      <c r="A9" s="5"/>
      <c r="B9" s="5"/>
    </row>
    <row r="10" spans="1:14" ht="14.45" x14ac:dyDescent="0.3">
      <c r="A10" s="4" t="s">
        <v>37</v>
      </c>
      <c r="B10" s="14">
        <v>2</v>
      </c>
      <c r="D10">
        <v>126</v>
      </c>
      <c r="E10">
        <v>61</v>
      </c>
      <c r="F10">
        <v>23</v>
      </c>
      <c r="G10">
        <v>33</v>
      </c>
      <c r="H10">
        <v>23</v>
      </c>
      <c r="I10">
        <v>0</v>
      </c>
      <c r="J10">
        <v>0</v>
      </c>
      <c r="K10">
        <v>0</v>
      </c>
      <c r="L10">
        <v>0</v>
      </c>
      <c r="M10" s="2">
        <f t="shared" ref="M10:M15" si="1">SUM(I10:L10)</f>
        <v>0</v>
      </c>
      <c r="N10" s="2">
        <f t="shared" ref="N10:N15" si="2">SUM(D10:L10)</f>
        <v>266</v>
      </c>
    </row>
    <row r="11" spans="1:14" ht="14.45" x14ac:dyDescent="0.3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2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2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" si="3">SUM(I12:L12)</f>
        <v>0</v>
      </c>
      <c r="N12" s="2">
        <f t="shared" ref="N12" si="4">SUM(D12:L12)</f>
        <v>0</v>
      </c>
    </row>
    <row r="13" spans="1:14" ht="14.45" x14ac:dyDescent="0.3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ref="M13:M14" si="5">SUM(I13:L13)</f>
        <v>0</v>
      </c>
      <c r="N13" s="2">
        <f t="shared" ref="N13:N14" si="6">SUM(D13:L13)</f>
        <v>0</v>
      </c>
    </row>
    <row r="14" spans="1:14" ht="14.45" x14ac:dyDescent="0.3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5"/>
        <v>0</v>
      </c>
      <c r="N14" s="2">
        <f t="shared" si="6"/>
        <v>0</v>
      </c>
    </row>
    <row r="15" spans="1:14" ht="14.45" x14ac:dyDescent="0.3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133</v>
      </c>
      <c r="J15">
        <v>71</v>
      </c>
      <c r="K15">
        <v>45</v>
      </c>
      <c r="L15">
        <v>22</v>
      </c>
      <c r="M15" s="2">
        <f t="shared" si="1"/>
        <v>271</v>
      </c>
      <c r="N15" s="2">
        <f t="shared" si="2"/>
        <v>271</v>
      </c>
    </row>
    <row r="16" spans="1:14" ht="14.45" x14ac:dyDescent="0.3">
      <c r="A16" s="5" t="s">
        <v>19</v>
      </c>
      <c r="B16" s="6"/>
      <c r="D16" s="9">
        <f>SUM(D10:D15)</f>
        <v>126</v>
      </c>
      <c r="E16" s="9">
        <f t="shared" ref="E16:N16" si="7">SUM(E10:E15)</f>
        <v>61</v>
      </c>
      <c r="F16" s="9">
        <f t="shared" si="7"/>
        <v>23</v>
      </c>
      <c r="G16" s="9">
        <f t="shared" si="7"/>
        <v>33</v>
      </c>
      <c r="H16" s="9">
        <f t="shared" si="7"/>
        <v>25</v>
      </c>
      <c r="I16" s="9">
        <f t="shared" si="7"/>
        <v>133</v>
      </c>
      <c r="J16" s="9">
        <f t="shared" si="7"/>
        <v>71</v>
      </c>
      <c r="K16" s="9">
        <f t="shared" si="7"/>
        <v>45</v>
      </c>
      <c r="L16" s="9">
        <f t="shared" si="7"/>
        <v>22</v>
      </c>
      <c r="M16" s="9">
        <f t="shared" si="7"/>
        <v>271</v>
      </c>
      <c r="N16" s="9">
        <f t="shared" si="7"/>
        <v>539</v>
      </c>
    </row>
    <row r="17" spans="1:14" ht="14.45" x14ac:dyDescent="0.3">
      <c r="A17" s="3"/>
      <c r="B17" s="15"/>
    </row>
    <row r="18" spans="1:14" ht="14.45" x14ac:dyDescent="0.3">
      <c r="A18" s="4" t="s">
        <v>24</v>
      </c>
      <c r="B18" s="14">
        <v>1</v>
      </c>
      <c r="D18">
        <v>105</v>
      </c>
      <c r="E18">
        <v>60</v>
      </c>
      <c r="F18">
        <v>37</v>
      </c>
      <c r="G18">
        <v>10</v>
      </c>
      <c r="H18">
        <v>2</v>
      </c>
      <c r="I18">
        <v>0</v>
      </c>
      <c r="J18">
        <v>0</v>
      </c>
      <c r="K18">
        <v>0</v>
      </c>
      <c r="L18">
        <v>0</v>
      </c>
      <c r="M18" s="2">
        <f t="shared" ref="M18:M19" si="8">SUM(I18:L18)</f>
        <v>0</v>
      </c>
      <c r="N18" s="2">
        <f t="shared" ref="N18:N19" si="9">SUM(D18:L18)</f>
        <v>214</v>
      </c>
    </row>
    <row r="19" spans="1:14" ht="14.45" x14ac:dyDescent="0.3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158</v>
      </c>
      <c r="J19">
        <v>101</v>
      </c>
      <c r="K19">
        <v>48</v>
      </c>
      <c r="L19">
        <v>16</v>
      </c>
      <c r="M19" s="2">
        <f t="shared" si="8"/>
        <v>323</v>
      </c>
      <c r="N19" s="2">
        <f t="shared" si="9"/>
        <v>323</v>
      </c>
    </row>
    <row r="20" spans="1:14" x14ac:dyDescent="0.25">
      <c r="A20" s="5" t="s">
        <v>21</v>
      </c>
      <c r="B20" s="6"/>
      <c r="D20" s="9">
        <f>SUM(D18:D19)</f>
        <v>105</v>
      </c>
      <c r="E20" s="9">
        <f>SUM(E18:E19)</f>
        <v>60</v>
      </c>
      <c r="F20" s="9">
        <f t="shared" ref="F20" si="10">SUM(F18:F19)</f>
        <v>37</v>
      </c>
      <c r="G20" s="9">
        <f t="shared" ref="G20" si="11">SUM(G18:G19)</f>
        <v>10</v>
      </c>
      <c r="H20" s="9">
        <f t="shared" ref="H20" si="12">SUM(H18:H19)</f>
        <v>2</v>
      </c>
      <c r="I20" s="9">
        <f t="shared" ref="I20" si="13">SUM(I18:I19)</f>
        <v>158</v>
      </c>
      <c r="J20" s="9">
        <f t="shared" ref="J20" si="14">SUM(J18:J19)</f>
        <v>101</v>
      </c>
      <c r="K20" s="9">
        <f t="shared" ref="K20" si="15">SUM(K18:K19)</f>
        <v>48</v>
      </c>
      <c r="L20" s="9">
        <f t="shared" ref="L20" si="16">SUM(L18:L19)</f>
        <v>16</v>
      </c>
      <c r="M20" s="9">
        <f t="shared" ref="M20" si="17">SUM(M18:M19)</f>
        <v>323</v>
      </c>
      <c r="N20" s="9">
        <f t="shared" ref="N20" si="18">SUM(N18:N19)</f>
        <v>537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2</v>
      </c>
      <c r="I22">
        <v>182</v>
      </c>
      <c r="J22">
        <v>91</v>
      </c>
      <c r="K22">
        <v>65</v>
      </c>
      <c r="L22">
        <v>28</v>
      </c>
      <c r="M22" s="2">
        <f t="shared" ref="M22:M30" si="19">SUM(I22:L22)</f>
        <v>366</v>
      </c>
      <c r="N22" s="2">
        <f t="shared" ref="N22" si="20">SUM(D22:L22)</f>
        <v>368</v>
      </c>
    </row>
    <row r="23" spans="1:14" x14ac:dyDescent="0.25">
      <c r="A23" s="7" t="s">
        <v>22</v>
      </c>
      <c r="B23" s="14">
        <v>11</v>
      </c>
      <c r="D23">
        <v>30</v>
      </c>
      <c r="E23">
        <v>29</v>
      </c>
      <c r="F23">
        <v>13</v>
      </c>
      <c r="G23">
        <v>1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19"/>
        <v>0</v>
      </c>
      <c r="N23" s="2">
        <f t="shared" ref="N23:N30" si="21">SUM(D23:L23)</f>
        <v>79</v>
      </c>
    </row>
    <row r="24" spans="1:14" x14ac:dyDescent="0.25">
      <c r="A24" s="7" t="s">
        <v>23</v>
      </c>
      <c r="B24" s="14">
        <v>3</v>
      </c>
      <c r="D24">
        <v>76</v>
      </c>
      <c r="E24">
        <v>50</v>
      </c>
      <c r="F24">
        <v>35</v>
      </c>
      <c r="G24">
        <v>14</v>
      </c>
      <c r="H24">
        <v>5</v>
      </c>
      <c r="I24">
        <v>0</v>
      </c>
      <c r="J24">
        <v>0</v>
      </c>
      <c r="K24">
        <v>0</v>
      </c>
      <c r="L24">
        <v>0</v>
      </c>
      <c r="M24" s="2">
        <f t="shared" si="19"/>
        <v>0</v>
      </c>
      <c r="N24" s="2">
        <f t="shared" si="21"/>
        <v>180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19"/>
        <v>0</v>
      </c>
      <c r="N25" s="2">
        <f t="shared" si="21"/>
        <v>0</v>
      </c>
    </row>
    <row r="26" spans="1:14" x14ac:dyDescent="0.25">
      <c r="A26" s="4" t="s">
        <v>38</v>
      </c>
      <c r="B26" s="14">
        <v>5</v>
      </c>
      <c r="D26">
        <v>51</v>
      </c>
      <c r="E26">
        <v>56</v>
      </c>
      <c r="F26">
        <v>28</v>
      </c>
      <c r="G26">
        <v>23</v>
      </c>
      <c r="H26">
        <v>4</v>
      </c>
      <c r="I26">
        <v>0</v>
      </c>
      <c r="J26">
        <v>0</v>
      </c>
      <c r="K26">
        <v>0</v>
      </c>
      <c r="L26">
        <v>0</v>
      </c>
      <c r="M26" s="2">
        <f t="shared" si="19"/>
        <v>0</v>
      </c>
      <c r="N26" s="2">
        <f t="shared" si="21"/>
        <v>162</v>
      </c>
    </row>
    <row r="27" spans="1:14" x14ac:dyDescent="0.25">
      <c r="A27" s="18" t="s">
        <v>36</v>
      </c>
      <c r="B27" s="14">
        <v>6</v>
      </c>
      <c r="D27">
        <v>92</v>
      </c>
      <c r="E27">
        <v>41</v>
      </c>
      <c r="F27">
        <v>27</v>
      </c>
      <c r="G27">
        <v>25</v>
      </c>
      <c r="H27">
        <v>6</v>
      </c>
      <c r="I27">
        <v>0</v>
      </c>
      <c r="J27">
        <v>0</v>
      </c>
      <c r="K27">
        <v>0</v>
      </c>
      <c r="L27">
        <v>0</v>
      </c>
      <c r="M27" s="2">
        <f t="shared" si="19"/>
        <v>0</v>
      </c>
      <c r="N27" s="2">
        <f t="shared" si="21"/>
        <v>191</v>
      </c>
    </row>
    <row r="28" spans="1:14" x14ac:dyDescent="0.25">
      <c r="A28" s="18" t="s">
        <v>17</v>
      </c>
      <c r="B28" s="14">
        <v>8</v>
      </c>
      <c r="D28">
        <v>104</v>
      </c>
      <c r="E28">
        <v>71</v>
      </c>
      <c r="F28">
        <v>21</v>
      </c>
      <c r="G28">
        <v>20</v>
      </c>
      <c r="H28">
        <v>11</v>
      </c>
      <c r="I28">
        <v>0</v>
      </c>
      <c r="J28">
        <v>0</v>
      </c>
      <c r="K28">
        <v>0</v>
      </c>
      <c r="L28">
        <v>0</v>
      </c>
      <c r="M28" s="2">
        <f t="shared" si="19"/>
        <v>0</v>
      </c>
      <c r="N28" s="2">
        <f t="shared" si="21"/>
        <v>227</v>
      </c>
    </row>
    <row r="29" spans="1:14" x14ac:dyDescent="0.25">
      <c r="A29" s="18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1</v>
      </c>
      <c r="I29">
        <v>0</v>
      </c>
      <c r="J29">
        <v>0</v>
      </c>
      <c r="K29">
        <v>0</v>
      </c>
      <c r="L29">
        <v>0</v>
      </c>
      <c r="M29" s="2">
        <f t="shared" si="19"/>
        <v>0</v>
      </c>
      <c r="N29" s="2">
        <f t="shared" si="21"/>
        <v>1</v>
      </c>
    </row>
    <row r="30" spans="1:14" x14ac:dyDescent="0.25">
      <c r="A30" s="18" t="s">
        <v>39</v>
      </c>
      <c r="B30" s="14">
        <v>9</v>
      </c>
      <c r="D30">
        <v>97</v>
      </c>
      <c r="E30">
        <v>57</v>
      </c>
      <c r="F30">
        <v>26</v>
      </c>
      <c r="G30">
        <v>23</v>
      </c>
      <c r="H30">
        <v>4</v>
      </c>
      <c r="I30">
        <v>0</v>
      </c>
      <c r="J30">
        <v>0</v>
      </c>
      <c r="K30">
        <v>0</v>
      </c>
      <c r="L30">
        <v>0</v>
      </c>
      <c r="M30" s="2">
        <f t="shared" si="19"/>
        <v>0</v>
      </c>
      <c r="N30" s="2">
        <f t="shared" si="21"/>
        <v>207</v>
      </c>
    </row>
    <row r="31" spans="1:14" x14ac:dyDescent="0.25">
      <c r="A31" s="5" t="s">
        <v>26</v>
      </c>
      <c r="B31" s="5"/>
      <c r="D31" s="9">
        <f t="shared" ref="D31:N31" si="22">SUM(D22:D30)</f>
        <v>450</v>
      </c>
      <c r="E31" s="9">
        <f t="shared" si="22"/>
        <v>304</v>
      </c>
      <c r="F31" s="9">
        <f t="shared" si="22"/>
        <v>150</v>
      </c>
      <c r="G31" s="9">
        <f t="shared" si="22"/>
        <v>106</v>
      </c>
      <c r="H31" s="9">
        <f t="shared" si="22"/>
        <v>39</v>
      </c>
      <c r="I31" s="9">
        <f t="shared" si="22"/>
        <v>182</v>
      </c>
      <c r="J31" s="9">
        <f t="shared" si="22"/>
        <v>91</v>
      </c>
      <c r="K31" s="9">
        <f t="shared" si="22"/>
        <v>65</v>
      </c>
      <c r="L31" s="9">
        <f t="shared" si="22"/>
        <v>28</v>
      </c>
      <c r="M31" s="9">
        <f t="shared" si="22"/>
        <v>366</v>
      </c>
      <c r="N31" s="9">
        <f t="shared" si="22"/>
        <v>1415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23">D16+D20+D31</f>
        <v>681</v>
      </c>
      <c r="E33" s="9">
        <f t="shared" si="23"/>
        <v>425</v>
      </c>
      <c r="F33" s="9">
        <f t="shared" si="23"/>
        <v>210</v>
      </c>
      <c r="G33" s="9">
        <f t="shared" si="23"/>
        <v>149</v>
      </c>
      <c r="H33" s="9">
        <f t="shared" si="23"/>
        <v>66</v>
      </c>
      <c r="I33" s="9">
        <f t="shared" si="23"/>
        <v>473</v>
      </c>
      <c r="J33" s="9">
        <f t="shared" si="23"/>
        <v>263</v>
      </c>
      <c r="K33" s="9">
        <f t="shared" si="23"/>
        <v>158</v>
      </c>
      <c r="L33" s="9">
        <f t="shared" si="23"/>
        <v>66</v>
      </c>
      <c r="M33" s="9">
        <f t="shared" si="23"/>
        <v>960</v>
      </c>
      <c r="N33" s="19">
        <f>SUM(D33:L33)</f>
        <v>2491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24">IF(D16&gt;0,AVERAGE(D10:D15),0)</f>
        <v>21</v>
      </c>
      <c r="E35" s="2">
        <f t="shared" si="24"/>
        <v>10.166666666666666</v>
      </c>
      <c r="F35" s="2">
        <f t="shared" si="24"/>
        <v>3.8333333333333335</v>
      </c>
      <c r="G35" s="2">
        <f t="shared" si="24"/>
        <v>5.5</v>
      </c>
      <c r="H35" s="2">
        <f t="shared" si="24"/>
        <v>4.166666666666667</v>
      </c>
      <c r="I35" s="2">
        <f t="shared" si="24"/>
        <v>22.166666666666668</v>
      </c>
      <c r="J35" s="2">
        <f t="shared" si="24"/>
        <v>11.833333333333334</v>
      </c>
      <c r="K35" s="2">
        <f t="shared" si="24"/>
        <v>7.5</v>
      </c>
      <c r="L35" s="2">
        <f t="shared" si="24"/>
        <v>3.6666666666666665</v>
      </c>
      <c r="M35" s="2">
        <f t="shared" si="24"/>
        <v>45.166666666666664</v>
      </c>
      <c r="N35" s="11">
        <f t="shared" si="24"/>
        <v>89.833333333333329</v>
      </c>
    </row>
    <row r="36" spans="1:14" x14ac:dyDescent="0.25">
      <c r="A36" s="8" t="s">
        <v>29</v>
      </c>
      <c r="B36" s="8"/>
      <c r="D36" s="13">
        <f t="shared" ref="D36:N36" si="25">IF(OR(D16&gt;0,D33&gt;0),D16/D33,0)</f>
        <v>0.18502202643171806</v>
      </c>
      <c r="E36" s="13">
        <f t="shared" si="25"/>
        <v>0.14352941176470588</v>
      </c>
      <c r="F36" s="13">
        <f t="shared" si="25"/>
        <v>0.10952380952380952</v>
      </c>
      <c r="G36" s="13">
        <f t="shared" si="25"/>
        <v>0.22147651006711411</v>
      </c>
      <c r="H36" s="13">
        <f t="shared" si="25"/>
        <v>0.37878787878787878</v>
      </c>
      <c r="I36" s="13">
        <f t="shared" si="25"/>
        <v>0.28118393234672306</v>
      </c>
      <c r="J36" s="13">
        <f t="shared" si="25"/>
        <v>0.26996197718631176</v>
      </c>
      <c r="K36" s="13">
        <f t="shared" si="25"/>
        <v>0.2848101265822785</v>
      </c>
      <c r="L36" s="13">
        <f t="shared" si="25"/>
        <v>0.33333333333333331</v>
      </c>
      <c r="M36" s="13">
        <f t="shared" si="25"/>
        <v>0.28229166666666666</v>
      </c>
      <c r="N36" s="13">
        <f t="shared" si="25"/>
        <v>0.21637896427137696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26">RANK(E35,E$53:E$55)</f>
        <v>3</v>
      </c>
      <c r="F37" s="2">
        <f t="shared" si="26"/>
        <v>3</v>
      </c>
      <c r="G37" s="2">
        <f t="shared" si="26"/>
        <v>2</v>
      </c>
      <c r="H37" s="2">
        <f t="shared" si="26"/>
        <v>2</v>
      </c>
      <c r="I37" s="2">
        <f t="shared" si="26"/>
        <v>2</v>
      </c>
      <c r="J37" s="2">
        <f t="shared" si="26"/>
        <v>2</v>
      </c>
      <c r="K37" s="2">
        <f t="shared" si="26"/>
        <v>2</v>
      </c>
      <c r="L37" s="2">
        <f t="shared" si="26"/>
        <v>2</v>
      </c>
      <c r="M37" s="2">
        <f t="shared" si="26"/>
        <v>2</v>
      </c>
      <c r="N37" s="2">
        <f t="shared" si="26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27">IF(D20&gt;0,AVERAGE(D18:D19),0)</f>
        <v>52.5</v>
      </c>
      <c r="E39" s="2">
        <f t="shared" si="27"/>
        <v>30</v>
      </c>
      <c r="F39" s="2">
        <f t="shared" si="27"/>
        <v>18.5</v>
      </c>
      <c r="G39" s="2">
        <f t="shared" si="27"/>
        <v>5</v>
      </c>
      <c r="H39" s="2">
        <f t="shared" si="27"/>
        <v>1</v>
      </c>
      <c r="I39" s="2">
        <f t="shared" si="27"/>
        <v>79</v>
      </c>
      <c r="J39" s="2">
        <f t="shared" si="27"/>
        <v>50.5</v>
      </c>
      <c r="K39" s="2">
        <f t="shared" si="27"/>
        <v>24</v>
      </c>
      <c r="L39" s="2">
        <f t="shared" si="27"/>
        <v>8</v>
      </c>
      <c r="M39" s="2">
        <f t="shared" si="27"/>
        <v>161.5</v>
      </c>
      <c r="N39" s="11">
        <f t="shared" si="27"/>
        <v>268.5</v>
      </c>
    </row>
    <row r="40" spans="1:14" x14ac:dyDescent="0.25">
      <c r="A40" s="8" t="s">
        <v>29</v>
      </c>
      <c r="B40" s="8"/>
      <c r="D40" s="13">
        <f t="shared" ref="D40:N40" si="28">IF(D33&gt;0,D20/D33,0)</f>
        <v>0.15418502202643172</v>
      </c>
      <c r="E40" s="13">
        <f t="shared" si="28"/>
        <v>0.14117647058823529</v>
      </c>
      <c r="F40" s="13">
        <f t="shared" si="28"/>
        <v>0.1761904761904762</v>
      </c>
      <c r="G40" s="13">
        <f t="shared" si="28"/>
        <v>6.7114093959731544E-2</v>
      </c>
      <c r="H40" s="13">
        <f t="shared" si="28"/>
        <v>3.0303030303030304E-2</v>
      </c>
      <c r="I40" s="13">
        <f t="shared" si="28"/>
        <v>0.33403805496828753</v>
      </c>
      <c r="J40" s="13">
        <f t="shared" si="28"/>
        <v>0.38403041825095058</v>
      </c>
      <c r="K40" s="13">
        <f t="shared" si="28"/>
        <v>0.30379746835443039</v>
      </c>
      <c r="L40" s="13">
        <f t="shared" si="28"/>
        <v>0.24242424242424243</v>
      </c>
      <c r="M40" s="13">
        <f t="shared" si="28"/>
        <v>0.33645833333333336</v>
      </c>
      <c r="N40" s="13">
        <f t="shared" si="28"/>
        <v>0.21557607386591729</v>
      </c>
    </row>
    <row r="41" spans="1:14" x14ac:dyDescent="0.25">
      <c r="A41" s="5" t="s">
        <v>30</v>
      </c>
      <c r="B41" s="5"/>
      <c r="D41" s="2">
        <f>RANK(D39,D$53:D$55)</f>
        <v>1</v>
      </c>
      <c r="E41" s="2">
        <f t="shared" ref="E41:N41" si="29">RANK(E39,E$53:E$55)</f>
        <v>2</v>
      </c>
      <c r="F41" s="2">
        <f t="shared" si="29"/>
        <v>1</v>
      </c>
      <c r="G41" s="2">
        <f t="shared" si="29"/>
        <v>3</v>
      </c>
      <c r="H41" s="2">
        <f t="shared" si="29"/>
        <v>3</v>
      </c>
      <c r="I41" s="2">
        <f t="shared" si="29"/>
        <v>1</v>
      </c>
      <c r="J41" s="2">
        <f t="shared" si="29"/>
        <v>1</v>
      </c>
      <c r="K41" s="2">
        <f t="shared" si="29"/>
        <v>1</v>
      </c>
      <c r="L41" s="2">
        <f t="shared" si="29"/>
        <v>1</v>
      </c>
      <c r="M41" s="2">
        <f t="shared" si="29"/>
        <v>1</v>
      </c>
      <c r="N41" s="2">
        <f t="shared" si="29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30">IF(D31&gt;0,AVERAGE(D22:D30),0)</f>
        <v>50</v>
      </c>
      <c r="E43" s="2">
        <f t="shared" si="30"/>
        <v>33.777777777777779</v>
      </c>
      <c r="F43" s="2">
        <f t="shared" si="30"/>
        <v>16.666666666666668</v>
      </c>
      <c r="G43" s="2">
        <f t="shared" si="30"/>
        <v>11.777777777777779</v>
      </c>
      <c r="H43" s="2">
        <f t="shared" si="30"/>
        <v>4.333333333333333</v>
      </c>
      <c r="I43" s="2">
        <f t="shared" si="30"/>
        <v>20.222222222222221</v>
      </c>
      <c r="J43" s="2">
        <f t="shared" si="30"/>
        <v>10.111111111111111</v>
      </c>
      <c r="K43" s="2">
        <f t="shared" si="30"/>
        <v>7.2222222222222223</v>
      </c>
      <c r="L43" s="2">
        <f t="shared" si="30"/>
        <v>3.1111111111111112</v>
      </c>
      <c r="M43" s="2">
        <f t="shared" si="30"/>
        <v>40.666666666666664</v>
      </c>
      <c r="N43" s="11">
        <f t="shared" si="30"/>
        <v>157.22222222222223</v>
      </c>
    </row>
    <row r="44" spans="1:14" x14ac:dyDescent="0.25">
      <c r="A44" s="8" t="s">
        <v>29</v>
      </c>
      <c r="B44" s="8"/>
      <c r="D44" s="13">
        <f>IF(D33&gt;0,D31/D33,0)</f>
        <v>0.66079295154185025</v>
      </c>
      <c r="E44" s="13">
        <f t="shared" ref="E44:N44" si="31">IF(E33&gt;0,E31/E33,0)</f>
        <v>0.71529411764705886</v>
      </c>
      <c r="F44" s="13">
        <f t="shared" si="31"/>
        <v>0.7142857142857143</v>
      </c>
      <c r="G44" s="13">
        <f t="shared" si="31"/>
        <v>0.71140939597315433</v>
      </c>
      <c r="H44" s="13">
        <f t="shared" si="31"/>
        <v>0.59090909090909094</v>
      </c>
      <c r="I44" s="13">
        <f t="shared" si="31"/>
        <v>0.38477801268498946</v>
      </c>
      <c r="J44" s="13">
        <f t="shared" si="31"/>
        <v>0.34600760456273766</v>
      </c>
      <c r="K44" s="13">
        <f t="shared" si="31"/>
        <v>0.41139240506329117</v>
      </c>
      <c r="L44" s="13">
        <f t="shared" si="31"/>
        <v>0.42424242424242425</v>
      </c>
      <c r="M44" s="13">
        <f t="shared" si="31"/>
        <v>0.38124999999999998</v>
      </c>
      <c r="N44" s="13">
        <f t="shared" si="31"/>
        <v>0.5680449618627057</v>
      </c>
    </row>
    <row r="45" spans="1:14" x14ac:dyDescent="0.25">
      <c r="A45" s="5" t="s">
        <v>30</v>
      </c>
      <c r="B45" s="5"/>
      <c r="D45" s="2">
        <f>RANK(D43,D$53:D$55)</f>
        <v>2</v>
      </c>
      <c r="E45" s="2">
        <f t="shared" ref="E45:N45" si="32">RANK(E43,E$53:E$55)</f>
        <v>1</v>
      </c>
      <c r="F45" s="2">
        <f t="shared" si="32"/>
        <v>2</v>
      </c>
      <c r="G45" s="2">
        <f t="shared" si="32"/>
        <v>1</v>
      </c>
      <c r="H45" s="2">
        <f t="shared" si="32"/>
        <v>1</v>
      </c>
      <c r="I45" s="2">
        <f t="shared" si="32"/>
        <v>3</v>
      </c>
      <c r="J45" s="2">
        <f t="shared" si="32"/>
        <v>3</v>
      </c>
      <c r="K45" s="2">
        <f t="shared" si="32"/>
        <v>3</v>
      </c>
      <c r="L45" s="2">
        <f t="shared" si="32"/>
        <v>3</v>
      </c>
      <c r="M45" s="2">
        <f t="shared" si="32"/>
        <v>3</v>
      </c>
      <c r="N45" s="2">
        <f t="shared" si="32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33">D33/COUNTA($B$9:$B$30)</f>
        <v>42.5625</v>
      </c>
      <c r="E47" s="11">
        <f t="shared" si="33"/>
        <v>26.5625</v>
      </c>
      <c r="F47" s="11">
        <f t="shared" si="33"/>
        <v>13.125</v>
      </c>
      <c r="G47" s="11">
        <f t="shared" si="33"/>
        <v>9.3125</v>
      </c>
      <c r="H47" s="11">
        <f t="shared" si="33"/>
        <v>4.125</v>
      </c>
      <c r="I47" s="11">
        <f t="shared" si="33"/>
        <v>29.5625</v>
      </c>
      <c r="J47" s="11">
        <f t="shared" si="33"/>
        <v>16.4375</v>
      </c>
      <c r="K47" s="11">
        <f t="shared" si="33"/>
        <v>9.875</v>
      </c>
      <c r="L47" s="11">
        <f t="shared" si="33"/>
        <v>4.125</v>
      </c>
      <c r="M47" s="11">
        <f t="shared" si="33"/>
        <v>60</v>
      </c>
      <c r="N47" s="11">
        <f t="shared" si="33"/>
        <v>155.6875</v>
      </c>
    </row>
    <row r="52" spans="4:14" x14ac:dyDescent="0.25">
      <c r="D52" s="2" t="s">
        <v>34</v>
      </c>
    </row>
    <row r="53" spans="4:14" x14ac:dyDescent="0.25">
      <c r="D53">
        <f>D35</f>
        <v>21</v>
      </c>
      <c r="E53">
        <f t="shared" ref="E53:N53" si="34">E35</f>
        <v>10.166666666666666</v>
      </c>
      <c r="F53">
        <f t="shared" si="34"/>
        <v>3.8333333333333335</v>
      </c>
      <c r="G53">
        <f t="shared" si="34"/>
        <v>5.5</v>
      </c>
      <c r="H53">
        <f t="shared" si="34"/>
        <v>4.166666666666667</v>
      </c>
      <c r="I53">
        <f t="shared" si="34"/>
        <v>22.166666666666668</v>
      </c>
      <c r="J53">
        <f t="shared" si="34"/>
        <v>11.833333333333334</v>
      </c>
      <c r="K53">
        <f t="shared" si="34"/>
        <v>7.5</v>
      </c>
      <c r="L53">
        <f t="shared" si="34"/>
        <v>3.6666666666666665</v>
      </c>
      <c r="M53">
        <f t="shared" si="34"/>
        <v>45.166666666666664</v>
      </c>
      <c r="N53" s="10">
        <f t="shared" si="34"/>
        <v>89.833333333333329</v>
      </c>
    </row>
    <row r="54" spans="4:14" x14ac:dyDescent="0.25">
      <c r="D54">
        <f>D39</f>
        <v>52.5</v>
      </c>
      <c r="E54">
        <f t="shared" ref="E54:N54" si="35">E39</f>
        <v>30</v>
      </c>
      <c r="F54">
        <f t="shared" si="35"/>
        <v>18.5</v>
      </c>
      <c r="G54">
        <f t="shared" si="35"/>
        <v>5</v>
      </c>
      <c r="H54">
        <f t="shared" si="35"/>
        <v>1</v>
      </c>
      <c r="I54">
        <f t="shared" si="35"/>
        <v>79</v>
      </c>
      <c r="J54">
        <f t="shared" si="35"/>
        <v>50.5</v>
      </c>
      <c r="K54">
        <f t="shared" si="35"/>
        <v>24</v>
      </c>
      <c r="L54">
        <f t="shared" si="35"/>
        <v>8</v>
      </c>
      <c r="M54">
        <f t="shared" si="35"/>
        <v>161.5</v>
      </c>
      <c r="N54" s="10">
        <f t="shared" si="35"/>
        <v>268.5</v>
      </c>
    </row>
    <row r="55" spans="4:14" x14ac:dyDescent="0.25">
      <c r="D55">
        <f>D43</f>
        <v>50</v>
      </c>
      <c r="E55">
        <f t="shared" ref="E55:N55" si="36">E43</f>
        <v>33.777777777777779</v>
      </c>
      <c r="F55">
        <f t="shared" si="36"/>
        <v>16.666666666666668</v>
      </c>
      <c r="G55">
        <f t="shared" si="36"/>
        <v>11.777777777777779</v>
      </c>
      <c r="H55">
        <f t="shared" si="36"/>
        <v>4.333333333333333</v>
      </c>
      <c r="I55">
        <f t="shared" si="36"/>
        <v>20.222222222222221</v>
      </c>
      <c r="J55">
        <f t="shared" si="36"/>
        <v>10.111111111111111</v>
      </c>
      <c r="K55">
        <f t="shared" si="36"/>
        <v>7.2222222222222223</v>
      </c>
      <c r="L55">
        <f t="shared" si="36"/>
        <v>3.1111111111111112</v>
      </c>
      <c r="M55">
        <f t="shared" si="36"/>
        <v>40.666666666666664</v>
      </c>
      <c r="N55" s="10">
        <f t="shared" si="36"/>
        <v>157.22222222222223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OCTOBER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28</v>
      </c>
      <c r="E7">
        <v>5</v>
      </c>
      <c r="F7">
        <v>0</v>
      </c>
      <c r="G7">
        <v>1</v>
      </c>
      <c r="H7">
        <v>1</v>
      </c>
      <c r="I7">
        <v>5</v>
      </c>
      <c r="J7">
        <v>2</v>
      </c>
      <c r="M7" s="2">
        <f>SUM(I7:L7)</f>
        <v>7</v>
      </c>
      <c r="N7" s="2">
        <f>SUM(D7:L7)</f>
        <v>42</v>
      </c>
    </row>
    <row r="8" spans="1:14" x14ac:dyDescent="0.25">
      <c r="A8" s="5" t="s">
        <v>16</v>
      </c>
      <c r="B8" s="5"/>
      <c r="D8" s="9">
        <f>D7</f>
        <v>28</v>
      </c>
      <c r="E8" s="9">
        <f t="shared" ref="E8:N8" si="0">E7</f>
        <v>5</v>
      </c>
      <c r="F8" s="9">
        <f t="shared" si="0"/>
        <v>0</v>
      </c>
      <c r="G8" s="9">
        <f t="shared" si="0"/>
        <v>1</v>
      </c>
      <c r="H8" s="9">
        <f t="shared" si="0"/>
        <v>1</v>
      </c>
      <c r="I8" s="9">
        <f t="shared" si="0"/>
        <v>5</v>
      </c>
      <c r="J8" s="9">
        <f t="shared" si="0"/>
        <v>2</v>
      </c>
      <c r="K8" s="9">
        <f t="shared" si="0"/>
        <v>0</v>
      </c>
      <c r="L8" s="9">
        <f t="shared" si="0"/>
        <v>0</v>
      </c>
      <c r="M8" s="9">
        <f t="shared" si="0"/>
        <v>7</v>
      </c>
      <c r="N8" s="9">
        <f t="shared" si="0"/>
        <v>42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65</v>
      </c>
      <c r="E10">
        <v>52</v>
      </c>
      <c r="F10">
        <v>16</v>
      </c>
      <c r="G10">
        <v>18</v>
      </c>
      <c r="H10">
        <v>21</v>
      </c>
      <c r="I10">
        <v>0</v>
      </c>
      <c r="J10">
        <v>0</v>
      </c>
      <c r="K10">
        <v>0</v>
      </c>
      <c r="L10">
        <v>0</v>
      </c>
      <c r="M10" s="2">
        <f t="shared" ref="M10:M15" si="1">SUM(I10:L10)</f>
        <v>0</v>
      </c>
      <c r="N10" s="2">
        <f t="shared" ref="N10:N15" si="2">SUM(D10:L10)</f>
        <v>172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v>0</v>
      </c>
      <c r="N12" s="2">
        <f t="shared" ref="N12:N14" si="3">SUM(D12:L12)</f>
        <v>0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v>0</v>
      </c>
      <c r="N13" s="2">
        <f t="shared" si="3"/>
        <v>0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v>0</v>
      </c>
      <c r="N14" s="2">
        <f t="shared" si="3"/>
        <v>0</v>
      </c>
    </row>
    <row r="15" spans="1:14" x14ac:dyDescent="0.25">
      <c r="A15" s="4" t="s">
        <v>18</v>
      </c>
      <c r="B15" s="14">
        <v>4</v>
      </c>
      <c r="D15">
        <v>106</v>
      </c>
      <c r="E15">
        <v>74</v>
      </c>
      <c r="F15">
        <v>28</v>
      </c>
      <c r="G15">
        <v>37</v>
      </c>
      <c r="H15">
        <v>7</v>
      </c>
      <c r="I15">
        <v>0</v>
      </c>
      <c r="J15">
        <v>0</v>
      </c>
      <c r="K15">
        <v>0</v>
      </c>
      <c r="L15">
        <v>0</v>
      </c>
      <c r="M15" s="2">
        <f t="shared" si="1"/>
        <v>0</v>
      </c>
      <c r="N15" s="2">
        <f t="shared" si="2"/>
        <v>252</v>
      </c>
    </row>
    <row r="16" spans="1:14" x14ac:dyDescent="0.25">
      <c r="A16" s="5" t="s">
        <v>19</v>
      </c>
      <c r="B16" s="6"/>
      <c r="D16" s="9">
        <f>SUM(D10:D15)</f>
        <v>171</v>
      </c>
      <c r="E16" s="9">
        <f t="shared" ref="E16:N16" si="4">SUM(E10:E15)</f>
        <v>126</v>
      </c>
      <c r="F16" s="9">
        <f t="shared" si="4"/>
        <v>44</v>
      </c>
      <c r="G16" s="9">
        <f t="shared" si="4"/>
        <v>55</v>
      </c>
      <c r="H16" s="9">
        <f t="shared" si="4"/>
        <v>28</v>
      </c>
      <c r="I16" s="9">
        <f t="shared" si="4"/>
        <v>0</v>
      </c>
      <c r="J16" s="9">
        <f t="shared" si="4"/>
        <v>0</v>
      </c>
      <c r="K16" s="9">
        <f t="shared" si="4"/>
        <v>0</v>
      </c>
      <c r="L16" s="9">
        <f t="shared" si="4"/>
        <v>0</v>
      </c>
      <c r="M16" s="9">
        <f t="shared" si="4"/>
        <v>0</v>
      </c>
      <c r="N16" s="9">
        <f t="shared" si="4"/>
        <v>424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66</v>
      </c>
      <c r="E18">
        <v>38</v>
      </c>
      <c r="F18">
        <v>15</v>
      </c>
      <c r="G18">
        <v>5</v>
      </c>
      <c r="H18">
        <v>6</v>
      </c>
      <c r="I18">
        <v>0</v>
      </c>
      <c r="J18">
        <v>0</v>
      </c>
      <c r="K18">
        <v>0</v>
      </c>
      <c r="L18">
        <v>0</v>
      </c>
      <c r="M18" s="2">
        <f t="shared" ref="M18:M19" si="5">SUM(I18:L18)</f>
        <v>0</v>
      </c>
      <c r="N18" s="2">
        <f t="shared" ref="N18:N19" si="6">SUM(D18:L18)</f>
        <v>130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191</v>
      </c>
      <c r="J19">
        <v>159</v>
      </c>
      <c r="K19">
        <v>62</v>
      </c>
      <c r="L19">
        <v>23</v>
      </c>
      <c r="M19" s="2">
        <f t="shared" si="5"/>
        <v>435</v>
      </c>
      <c r="N19" s="2">
        <f t="shared" si="6"/>
        <v>435</v>
      </c>
    </row>
    <row r="20" spans="1:14" x14ac:dyDescent="0.25">
      <c r="A20" s="5" t="s">
        <v>21</v>
      </c>
      <c r="B20" s="6"/>
      <c r="D20" s="9">
        <f>SUM(D18:D19)</f>
        <v>66</v>
      </c>
      <c r="E20" s="9">
        <f>SUM(E18:E19)</f>
        <v>38</v>
      </c>
      <c r="F20" s="9">
        <f t="shared" ref="F20:N20" si="7">SUM(F18:F19)</f>
        <v>15</v>
      </c>
      <c r="G20" s="9">
        <f t="shared" si="7"/>
        <v>5</v>
      </c>
      <c r="H20" s="9">
        <f t="shared" si="7"/>
        <v>6</v>
      </c>
      <c r="I20" s="9">
        <f t="shared" si="7"/>
        <v>191</v>
      </c>
      <c r="J20" s="9">
        <f t="shared" si="7"/>
        <v>159</v>
      </c>
      <c r="K20" s="9">
        <f t="shared" si="7"/>
        <v>62</v>
      </c>
      <c r="L20" s="9">
        <f t="shared" si="7"/>
        <v>23</v>
      </c>
      <c r="M20" s="9">
        <f t="shared" si="7"/>
        <v>435</v>
      </c>
      <c r="N20" s="9">
        <f t="shared" si="7"/>
        <v>565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201</v>
      </c>
      <c r="J22">
        <v>121</v>
      </c>
      <c r="K22">
        <v>64</v>
      </c>
      <c r="L22">
        <v>48</v>
      </c>
      <c r="M22" s="2">
        <f t="shared" ref="M22:M30" si="8">SUM(I22:L22)</f>
        <v>434</v>
      </c>
      <c r="N22" s="2">
        <f t="shared" ref="N22:N30" si="9">SUM(D22:L22)</f>
        <v>434</v>
      </c>
    </row>
    <row r="23" spans="1:14" x14ac:dyDescent="0.25">
      <c r="A23" s="7" t="s">
        <v>22</v>
      </c>
      <c r="B23" s="14">
        <v>11</v>
      </c>
      <c r="D23">
        <v>80</v>
      </c>
      <c r="E23">
        <v>60</v>
      </c>
      <c r="F23">
        <v>20</v>
      </c>
      <c r="G23">
        <v>19</v>
      </c>
      <c r="H23">
        <v>5</v>
      </c>
      <c r="I23">
        <v>0</v>
      </c>
      <c r="J23">
        <v>0</v>
      </c>
      <c r="K23">
        <v>0</v>
      </c>
      <c r="L23">
        <v>0</v>
      </c>
      <c r="M23" s="2">
        <f t="shared" si="8"/>
        <v>0</v>
      </c>
      <c r="N23" s="2">
        <f t="shared" si="9"/>
        <v>184</v>
      </c>
    </row>
    <row r="24" spans="1:14" x14ac:dyDescent="0.25">
      <c r="A24" s="7" t="s">
        <v>23</v>
      </c>
      <c r="B24" s="14">
        <v>3</v>
      </c>
      <c r="D24">
        <v>3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9"/>
        <v>4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v>0</v>
      </c>
      <c r="N25" s="2">
        <f t="shared" si="9"/>
        <v>0</v>
      </c>
    </row>
    <row r="26" spans="1:14" x14ac:dyDescent="0.25">
      <c r="A26" s="4" t="s">
        <v>38</v>
      </c>
      <c r="B26" s="14">
        <v>5</v>
      </c>
      <c r="D26">
        <v>62</v>
      </c>
      <c r="E26">
        <v>46</v>
      </c>
      <c r="F26">
        <v>27</v>
      </c>
      <c r="G26">
        <v>14</v>
      </c>
      <c r="H26">
        <v>11</v>
      </c>
      <c r="I26">
        <v>0</v>
      </c>
      <c r="J26">
        <v>0</v>
      </c>
      <c r="K26">
        <v>0</v>
      </c>
      <c r="L26">
        <v>0</v>
      </c>
      <c r="M26" s="2">
        <f t="shared" si="8"/>
        <v>0</v>
      </c>
      <c r="N26" s="2">
        <f t="shared" si="9"/>
        <v>160</v>
      </c>
    </row>
    <row r="27" spans="1:14" x14ac:dyDescent="0.25">
      <c r="A27" s="18" t="s">
        <v>36</v>
      </c>
      <c r="B27" s="14">
        <v>6</v>
      </c>
      <c r="D27">
        <v>53</v>
      </c>
      <c r="E27">
        <v>47</v>
      </c>
      <c r="F27">
        <v>19</v>
      </c>
      <c r="G27">
        <v>15</v>
      </c>
      <c r="H27">
        <v>13</v>
      </c>
      <c r="I27">
        <v>0</v>
      </c>
      <c r="J27">
        <v>0</v>
      </c>
      <c r="K27">
        <v>0</v>
      </c>
      <c r="L27">
        <v>0</v>
      </c>
      <c r="M27" s="2">
        <f t="shared" si="8"/>
        <v>0</v>
      </c>
      <c r="N27" s="2">
        <f t="shared" si="9"/>
        <v>147</v>
      </c>
    </row>
    <row r="28" spans="1:14" x14ac:dyDescent="0.25">
      <c r="A28" s="18" t="s">
        <v>17</v>
      </c>
      <c r="B28" s="14">
        <v>8</v>
      </c>
      <c r="D28">
        <v>42</v>
      </c>
      <c r="E28">
        <v>48</v>
      </c>
      <c r="F28">
        <v>13</v>
      </c>
      <c r="G28">
        <v>8</v>
      </c>
      <c r="H28">
        <v>5</v>
      </c>
      <c r="I28">
        <v>0</v>
      </c>
      <c r="J28">
        <v>0</v>
      </c>
      <c r="K28">
        <v>0</v>
      </c>
      <c r="L28">
        <v>0</v>
      </c>
      <c r="M28" s="2">
        <f t="shared" si="8"/>
        <v>0</v>
      </c>
      <c r="N28" s="2">
        <f t="shared" si="9"/>
        <v>116</v>
      </c>
    </row>
    <row r="29" spans="1:14" x14ac:dyDescent="0.25">
      <c r="A29" s="18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si="8"/>
        <v>0</v>
      </c>
      <c r="N29" s="2">
        <f t="shared" si="9"/>
        <v>0</v>
      </c>
    </row>
    <row r="30" spans="1:14" x14ac:dyDescent="0.25">
      <c r="A30" s="18" t="s">
        <v>39</v>
      </c>
      <c r="B30" s="14">
        <v>9</v>
      </c>
      <c r="D30">
        <v>71</v>
      </c>
      <c r="E30">
        <v>36</v>
      </c>
      <c r="F30">
        <v>35</v>
      </c>
      <c r="G30">
        <v>24</v>
      </c>
      <c r="H30">
        <v>14</v>
      </c>
      <c r="I30">
        <v>0</v>
      </c>
      <c r="J30">
        <v>0</v>
      </c>
      <c r="K30">
        <v>0</v>
      </c>
      <c r="L30">
        <v>0</v>
      </c>
      <c r="M30" s="2">
        <f t="shared" si="8"/>
        <v>0</v>
      </c>
      <c r="N30" s="2">
        <f t="shared" si="9"/>
        <v>180</v>
      </c>
    </row>
    <row r="31" spans="1:14" x14ac:dyDescent="0.25">
      <c r="A31" s="5" t="s">
        <v>26</v>
      </c>
      <c r="B31" s="5"/>
      <c r="D31" s="9">
        <f t="shared" ref="D31:N31" si="10">SUM(D22:D30)</f>
        <v>311</v>
      </c>
      <c r="E31" s="9">
        <f t="shared" si="10"/>
        <v>238</v>
      </c>
      <c r="F31" s="9">
        <f t="shared" si="10"/>
        <v>114</v>
      </c>
      <c r="G31" s="9">
        <f t="shared" si="10"/>
        <v>80</v>
      </c>
      <c r="H31" s="9">
        <f t="shared" si="10"/>
        <v>48</v>
      </c>
      <c r="I31" s="9">
        <f t="shared" si="10"/>
        <v>201</v>
      </c>
      <c r="J31" s="9">
        <f t="shared" si="10"/>
        <v>121</v>
      </c>
      <c r="K31" s="9">
        <f t="shared" si="10"/>
        <v>64</v>
      </c>
      <c r="L31" s="9">
        <f t="shared" si="10"/>
        <v>48</v>
      </c>
      <c r="M31" s="9">
        <f t="shared" si="10"/>
        <v>434</v>
      </c>
      <c r="N31" s="9">
        <f t="shared" si="10"/>
        <v>1225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1">D16+D20+D31</f>
        <v>548</v>
      </c>
      <c r="E33" s="9">
        <f t="shared" si="11"/>
        <v>402</v>
      </c>
      <c r="F33" s="9">
        <f t="shared" si="11"/>
        <v>173</v>
      </c>
      <c r="G33" s="9">
        <f t="shared" si="11"/>
        <v>140</v>
      </c>
      <c r="H33" s="9">
        <f t="shared" si="11"/>
        <v>82</v>
      </c>
      <c r="I33" s="9">
        <f t="shared" si="11"/>
        <v>392</v>
      </c>
      <c r="J33" s="9">
        <f t="shared" si="11"/>
        <v>280</v>
      </c>
      <c r="K33" s="9">
        <f t="shared" si="11"/>
        <v>126</v>
      </c>
      <c r="L33" s="9">
        <f t="shared" si="11"/>
        <v>71</v>
      </c>
      <c r="M33" s="9">
        <f t="shared" si="11"/>
        <v>869</v>
      </c>
      <c r="N33" s="19">
        <f>SUM(D33:L33)</f>
        <v>2214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2">IF(D16&gt;0,AVERAGE(D10:D15),0)</f>
        <v>28.5</v>
      </c>
      <c r="E35" s="2">
        <f t="shared" si="12"/>
        <v>21</v>
      </c>
      <c r="F35" s="2">
        <f t="shared" si="12"/>
        <v>7.333333333333333</v>
      </c>
      <c r="G35" s="2">
        <f t="shared" si="12"/>
        <v>9.1666666666666661</v>
      </c>
      <c r="H35" s="2">
        <f t="shared" si="12"/>
        <v>4.666666666666667</v>
      </c>
      <c r="I35" s="2">
        <f t="shared" si="12"/>
        <v>0</v>
      </c>
      <c r="J35" s="2">
        <f t="shared" si="12"/>
        <v>0</v>
      </c>
      <c r="K35" s="2">
        <f t="shared" si="12"/>
        <v>0</v>
      </c>
      <c r="L35" s="2">
        <f t="shared" si="12"/>
        <v>0</v>
      </c>
      <c r="M35" s="2">
        <f t="shared" si="12"/>
        <v>0</v>
      </c>
      <c r="N35" s="11">
        <f t="shared" si="12"/>
        <v>70.666666666666671</v>
      </c>
    </row>
    <row r="36" spans="1:14" x14ac:dyDescent="0.25">
      <c r="A36" s="8" t="s">
        <v>29</v>
      </c>
      <c r="B36" s="8"/>
      <c r="D36" s="13">
        <f t="shared" ref="D36:N36" si="13">IF(OR(D16&gt;0,D33&gt;0),D16/D33,0)</f>
        <v>0.31204379562043794</v>
      </c>
      <c r="E36" s="13">
        <f t="shared" si="13"/>
        <v>0.31343283582089554</v>
      </c>
      <c r="F36" s="13">
        <f t="shared" si="13"/>
        <v>0.25433526011560692</v>
      </c>
      <c r="G36" s="13">
        <f t="shared" si="13"/>
        <v>0.39285714285714285</v>
      </c>
      <c r="H36" s="13">
        <f t="shared" si="13"/>
        <v>0.34146341463414637</v>
      </c>
      <c r="I36" s="13">
        <f t="shared" si="13"/>
        <v>0</v>
      </c>
      <c r="J36" s="13">
        <f t="shared" si="13"/>
        <v>0</v>
      </c>
      <c r="K36" s="13">
        <f t="shared" si="13"/>
        <v>0</v>
      </c>
      <c r="L36" s="13">
        <f t="shared" si="13"/>
        <v>0</v>
      </c>
      <c r="M36" s="13">
        <f t="shared" si="13"/>
        <v>0</v>
      </c>
      <c r="N36" s="13">
        <f t="shared" si="13"/>
        <v>0.1915085817524842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4">RANK(E35,E$53:E$55)</f>
        <v>2</v>
      </c>
      <c r="F37" s="2">
        <f t="shared" si="14"/>
        <v>3</v>
      </c>
      <c r="G37" s="2">
        <f t="shared" si="14"/>
        <v>1</v>
      </c>
      <c r="H37" s="2">
        <f t="shared" si="14"/>
        <v>2</v>
      </c>
      <c r="I37" s="2">
        <f t="shared" si="14"/>
        <v>3</v>
      </c>
      <c r="J37" s="2">
        <f t="shared" si="14"/>
        <v>3</v>
      </c>
      <c r="K37" s="2">
        <f t="shared" si="14"/>
        <v>3</v>
      </c>
      <c r="L37" s="2">
        <f t="shared" si="14"/>
        <v>3</v>
      </c>
      <c r="M37" s="2">
        <f t="shared" si="14"/>
        <v>3</v>
      </c>
      <c r="N37" s="2">
        <f t="shared" si="14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5">IF(D20&gt;0,AVERAGE(D18:D19),0)</f>
        <v>33</v>
      </c>
      <c r="E39" s="2">
        <f t="shared" si="15"/>
        <v>19</v>
      </c>
      <c r="F39" s="2">
        <f t="shared" si="15"/>
        <v>7.5</v>
      </c>
      <c r="G39" s="2">
        <f t="shared" si="15"/>
        <v>2.5</v>
      </c>
      <c r="H39" s="2">
        <f t="shared" si="15"/>
        <v>3</v>
      </c>
      <c r="I39" s="2">
        <f t="shared" si="15"/>
        <v>95.5</v>
      </c>
      <c r="J39" s="2">
        <f t="shared" si="15"/>
        <v>79.5</v>
      </c>
      <c r="K39" s="2">
        <f t="shared" si="15"/>
        <v>31</v>
      </c>
      <c r="L39" s="2">
        <f t="shared" si="15"/>
        <v>11.5</v>
      </c>
      <c r="M39" s="2">
        <f t="shared" si="15"/>
        <v>217.5</v>
      </c>
      <c r="N39" s="11">
        <f t="shared" si="15"/>
        <v>282.5</v>
      </c>
    </row>
    <row r="40" spans="1:14" x14ac:dyDescent="0.25">
      <c r="A40" s="8" t="s">
        <v>29</v>
      </c>
      <c r="B40" s="8"/>
      <c r="D40" s="13">
        <f t="shared" ref="D40:N40" si="16">IF(D33&gt;0,D20/D33,0)</f>
        <v>0.12043795620437957</v>
      </c>
      <c r="E40" s="13">
        <f t="shared" si="16"/>
        <v>9.4527363184079602E-2</v>
      </c>
      <c r="F40" s="13">
        <f t="shared" si="16"/>
        <v>8.6705202312138727E-2</v>
      </c>
      <c r="G40" s="13">
        <f t="shared" si="16"/>
        <v>3.5714285714285712E-2</v>
      </c>
      <c r="H40" s="13">
        <f t="shared" si="16"/>
        <v>7.3170731707317069E-2</v>
      </c>
      <c r="I40" s="13">
        <f t="shared" si="16"/>
        <v>0.48724489795918369</v>
      </c>
      <c r="J40" s="13">
        <f t="shared" si="16"/>
        <v>0.56785714285714284</v>
      </c>
      <c r="K40" s="13">
        <f t="shared" si="16"/>
        <v>0.49206349206349204</v>
      </c>
      <c r="L40" s="13">
        <f t="shared" si="16"/>
        <v>0.323943661971831</v>
      </c>
      <c r="M40" s="13">
        <f t="shared" si="16"/>
        <v>0.50057537399309548</v>
      </c>
      <c r="N40" s="13">
        <f t="shared" si="16"/>
        <v>0.25519421860885277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17">RANK(E39,E$53:E$55)</f>
        <v>3</v>
      </c>
      <c r="F41" s="2">
        <f t="shared" si="17"/>
        <v>2</v>
      </c>
      <c r="G41" s="2">
        <f t="shared" si="17"/>
        <v>3</v>
      </c>
      <c r="H41" s="2">
        <f t="shared" si="17"/>
        <v>3</v>
      </c>
      <c r="I41" s="2">
        <f t="shared" si="17"/>
        <v>1</v>
      </c>
      <c r="J41" s="2">
        <f t="shared" si="17"/>
        <v>1</v>
      </c>
      <c r="K41" s="2">
        <f t="shared" si="17"/>
        <v>1</v>
      </c>
      <c r="L41" s="2">
        <f t="shared" si="17"/>
        <v>1</v>
      </c>
      <c r="M41" s="2">
        <f t="shared" si="17"/>
        <v>1</v>
      </c>
      <c r="N41" s="2">
        <f t="shared" si="17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18">IF(D31&gt;0,AVERAGE(D22:D30),0)</f>
        <v>34.555555555555557</v>
      </c>
      <c r="E43" s="2">
        <f t="shared" si="18"/>
        <v>26.444444444444443</v>
      </c>
      <c r="F43" s="2">
        <f t="shared" si="18"/>
        <v>12.666666666666666</v>
      </c>
      <c r="G43" s="2">
        <f t="shared" si="18"/>
        <v>8.8888888888888893</v>
      </c>
      <c r="H43" s="2">
        <f t="shared" si="18"/>
        <v>5.333333333333333</v>
      </c>
      <c r="I43" s="2">
        <f t="shared" si="18"/>
        <v>22.333333333333332</v>
      </c>
      <c r="J43" s="2">
        <f t="shared" si="18"/>
        <v>13.444444444444445</v>
      </c>
      <c r="K43" s="2">
        <f t="shared" si="18"/>
        <v>7.1111111111111107</v>
      </c>
      <c r="L43" s="2">
        <f t="shared" si="18"/>
        <v>5.333333333333333</v>
      </c>
      <c r="M43" s="2">
        <f t="shared" si="18"/>
        <v>48.222222222222221</v>
      </c>
      <c r="N43" s="11">
        <f t="shared" si="18"/>
        <v>136.11111111111111</v>
      </c>
    </row>
    <row r="44" spans="1:14" x14ac:dyDescent="0.25">
      <c r="A44" s="8" t="s">
        <v>29</v>
      </c>
      <c r="B44" s="8"/>
      <c r="D44" s="13">
        <f>IF(D33&gt;0,D31/D33,0)</f>
        <v>0.56751824817518248</v>
      </c>
      <c r="E44" s="13">
        <f t="shared" ref="E44:N44" si="19">IF(E33&gt;0,E31/E33,0)</f>
        <v>0.59203980099502485</v>
      </c>
      <c r="F44" s="13">
        <f t="shared" si="19"/>
        <v>0.65895953757225434</v>
      </c>
      <c r="G44" s="13">
        <f t="shared" si="19"/>
        <v>0.5714285714285714</v>
      </c>
      <c r="H44" s="13">
        <f t="shared" si="19"/>
        <v>0.58536585365853655</v>
      </c>
      <c r="I44" s="13">
        <f t="shared" si="19"/>
        <v>0.51275510204081631</v>
      </c>
      <c r="J44" s="13">
        <f t="shared" si="19"/>
        <v>0.43214285714285716</v>
      </c>
      <c r="K44" s="13">
        <f t="shared" si="19"/>
        <v>0.50793650793650791</v>
      </c>
      <c r="L44" s="13">
        <f t="shared" si="19"/>
        <v>0.676056338028169</v>
      </c>
      <c r="M44" s="13">
        <f t="shared" si="19"/>
        <v>0.49942462600690452</v>
      </c>
      <c r="N44" s="13">
        <f t="shared" si="19"/>
        <v>0.55329719963866308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0">RANK(E43,E$53:E$55)</f>
        <v>1</v>
      </c>
      <c r="F45" s="2">
        <f t="shared" si="20"/>
        <v>1</v>
      </c>
      <c r="G45" s="2">
        <f t="shared" si="20"/>
        <v>2</v>
      </c>
      <c r="H45" s="2">
        <f t="shared" si="20"/>
        <v>1</v>
      </c>
      <c r="I45" s="2">
        <f t="shared" si="20"/>
        <v>2</v>
      </c>
      <c r="J45" s="2">
        <f t="shared" si="20"/>
        <v>2</v>
      </c>
      <c r="K45" s="2">
        <f t="shared" si="20"/>
        <v>2</v>
      </c>
      <c r="L45" s="2">
        <f t="shared" si="20"/>
        <v>2</v>
      </c>
      <c r="M45" s="2">
        <f t="shared" si="20"/>
        <v>2</v>
      </c>
      <c r="N45" s="2">
        <f t="shared" si="20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1">D33/COUNTA($B$9:$B$30)</f>
        <v>34.25</v>
      </c>
      <c r="E47" s="11">
        <f t="shared" si="21"/>
        <v>25.125</v>
      </c>
      <c r="F47" s="11">
        <f t="shared" si="21"/>
        <v>10.8125</v>
      </c>
      <c r="G47" s="11">
        <f t="shared" si="21"/>
        <v>8.75</v>
      </c>
      <c r="H47" s="11">
        <f t="shared" si="21"/>
        <v>5.125</v>
      </c>
      <c r="I47" s="11">
        <f t="shared" si="21"/>
        <v>24.5</v>
      </c>
      <c r="J47" s="11">
        <f t="shared" si="21"/>
        <v>17.5</v>
      </c>
      <c r="K47" s="11">
        <f t="shared" si="21"/>
        <v>7.875</v>
      </c>
      <c r="L47" s="11">
        <f t="shared" si="21"/>
        <v>4.4375</v>
      </c>
      <c r="M47" s="11">
        <f t="shared" si="21"/>
        <v>54.3125</v>
      </c>
      <c r="N47" s="11">
        <f t="shared" si="21"/>
        <v>138.375</v>
      </c>
    </row>
    <row r="52" spans="4:14" x14ac:dyDescent="0.25">
      <c r="D52" s="2" t="s">
        <v>34</v>
      </c>
    </row>
    <row r="53" spans="4:14" x14ac:dyDescent="0.25">
      <c r="D53">
        <f>D35</f>
        <v>28.5</v>
      </c>
      <c r="E53">
        <f t="shared" ref="E53:N53" si="22">E35</f>
        <v>21</v>
      </c>
      <c r="F53">
        <f t="shared" si="22"/>
        <v>7.333333333333333</v>
      </c>
      <c r="G53">
        <f t="shared" si="22"/>
        <v>9.1666666666666661</v>
      </c>
      <c r="H53">
        <f t="shared" si="22"/>
        <v>4.666666666666667</v>
      </c>
      <c r="I53">
        <f t="shared" si="22"/>
        <v>0</v>
      </c>
      <c r="J53">
        <f t="shared" si="22"/>
        <v>0</v>
      </c>
      <c r="K53">
        <f t="shared" si="22"/>
        <v>0</v>
      </c>
      <c r="L53">
        <f t="shared" si="22"/>
        <v>0</v>
      </c>
      <c r="M53">
        <f t="shared" si="22"/>
        <v>0</v>
      </c>
      <c r="N53" s="10">
        <f t="shared" si="22"/>
        <v>70.666666666666671</v>
      </c>
    </row>
    <row r="54" spans="4:14" x14ac:dyDescent="0.25">
      <c r="D54">
        <f>D39</f>
        <v>33</v>
      </c>
      <c r="E54">
        <f t="shared" ref="E54:N54" si="23">E39</f>
        <v>19</v>
      </c>
      <c r="F54">
        <f t="shared" si="23"/>
        <v>7.5</v>
      </c>
      <c r="G54">
        <f t="shared" si="23"/>
        <v>2.5</v>
      </c>
      <c r="H54">
        <f t="shared" si="23"/>
        <v>3</v>
      </c>
      <c r="I54">
        <f t="shared" si="23"/>
        <v>95.5</v>
      </c>
      <c r="J54">
        <f t="shared" si="23"/>
        <v>79.5</v>
      </c>
      <c r="K54">
        <f t="shared" si="23"/>
        <v>31</v>
      </c>
      <c r="L54">
        <f t="shared" si="23"/>
        <v>11.5</v>
      </c>
      <c r="M54">
        <f t="shared" si="23"/>
        <v>217.5</v>
      </c>
      <c r="N54" s="10">
        <f t="shared" si="23"/>
        <v>282.5</v>
      </c>
    </row>
    <row r="55" spans="4:14" x14ac:dyDescent="0.25">
      <c r="D55">
        <f>D43</f>
        <v>34.555555555555557</v>
      </c>
      <c r="E55">
        <f t="shared" ref="E55:N55" si="24">E43</f>
        <v>26.444444444444443</v>
      </c>
      <c r="F55">
        <f t="shared" si="24"/>
        <v>12.666666666666666</v>
      </c>
      <c r="G55">
        <f t="shared" si="24"/>
        <v>8.8888888888888893</v>
      </c>
      <c r="H55">
        <f t="shared" si="24"/>
        <v>5.333333333333333</v>
      </c>
      <c r="I55">
        <f t="shared" si="24"/>
        <v>22.333333333333332</v>
      </c>
      <c r="J55">
        <f t="shared" si="24"/>
        <v>13.444444444444445</v>
      </c>
      <c r="K55">
        <f t="shared" si="24"/>
        <v>7.1111111111111107</v>
      </c>
      <c r="L55">
        <f t="shared" si="24"/>
        <v>5.333333333333333</v>
      </c>
      <c r="M55">
        <f t="shared" si="24"/>
        <v>48.222222222222221</v>
      </c>
      <c r="N55" s="10">
        <f t="shared" si="24"/>
        <v>136.11111111111111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M13" sqref="M13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NOVEMBER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36</v>
      </c>
      <c r="E7">
        <v>2</v>
      </c>
      <c r="F7">
        <v>1</v>
      </c>
      <c r="G7">
        <v>3</v>
      </c>
      <c r="H7">
        <v>1</v>
      </c>
      <c r="I7">
        <v>2</v>
      </c>
      <c r="J7">
        <v>0</v>
      </c>
      <c r="K7">
        <v>0</v>
      </c>
      <c r="L7">
        <v>0</v>
      </c>
      <c r="M7" s="2">
        <f>SUM(I7:L7)</f>
        <v>2</v>
      </c>
      <c r="N7" s="2">
        <f>SUM(D7:L7)</f>
        <v>45</v>
      </c>
    </row>
    <row r="8" spans="1:14" x14ac:dyDescent="0.25">
      <c r="A8" s="5" t="s">
        <v>16</v>
      </c>
      <c r="B8" s="5"/>
      <c r="D8" s="9">
        <f>D7</f>
        <v>36</v>
      </c>
      <c r="E8" s="9">
        <f t="shared" ref="E8:N8" si="0">E7</f>
        <v>2</v>
      </c>
      <c r="F8" s="9">
        <f t="shared" si="0"/>
        <v>1</v>
      </c>
      <c r="G8" s="9">
        <f t="shared" si="0"/>
        <v>3</v>
      </c>
      <c r="H8" s="9">
        <f t="shared" si="0"/>
        <v>1</v>
      </c>
      <c r="I8" s="9">
        <f t="shared" si="0"/>
        <v>2</v>
      </c>
      <c r="J8" s="9">
        <v>0</v>
      </c>
      <c r="K8" s="9">
        <f t="shared" si="0"/>
        <v>0</v>
      </c>
      <c r="L8" s="9">
        <f t="shared" si="0"/>
        <v>0</v>
      </c>
      <c r="M8" s="9">
        <f t="shared" si="0"/>
        <v>2</v>
      </c>
      <c r="N8" s="9">
        <f t="shared" si="0"/>
        <v>45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79</v>
      </c>
      <c r="E10">
        <v>56</v>
      </c>
      <c r="F10">
        <v>17</v>
      </c>
      <c r="G10">
        <v>34</v>
      </c>
      <c r="H10">
        <v>23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209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14</v>
      </c>
      <c r="M12" s="2">
        <f t="shared" si="1"/>
        <v>14</v>
      </c>
      <c r="N12" s="2">
        <f t="shared" si="2"/>
        <v>14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8</v>
      </c>
      <c r="M13" s="2">
        <f t="shared" si="1"/>
        <v>8</v>
      </c>
      <c r="N13" s="2">
        <v>8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13</v>
      </c>
      <c r="M14" s="2">
        <f t="shared" si="1"/>
        <v>13</v>
      </c>
      <c r="N14" s="2">
        <f t="shared" si="2"/>
        <v>13</v>
      </c>
    </row>
    <row r="15" spans="1:14" x14ac:dyDescent="0.25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3">SUM(I15:L15)</f>
        <v>0</v>
      </c>
      <c r="N15" s="2">
        <f t="shared" ref="N15" si="4">SUM(D15:L15)</f>
        <v>0</v>
      </c>
    </row>
    <row r="16" spans="1:14" x14ac:dyDescent="0.25">
      <c r="A16" s="5" t="s">
        <v>19</v>
      </c>
      <c r="B16" s="6"/>
      <c r="D16" s="9">
        <f t="shared" ref="D16:N16" si="5">SUM(D10:D14)</f>
        <v>79</v>
      </c>
      <c r="E16" s="9">
        <f t="shared" si="5"/>
        <v>56</v>
      </c>
      <c r="F16" s="9">
        <f t="shared" si="5"/>
        <v>17</v>
      </c>
      <c r="G16" s="9">
        <f t="shared" si="5"/>
        <v>34</v>
      </c>
      <c r="H16" s="9">
        <f t="shared" si="5"/>
        <v>23</v>
      </c>
      <c r="I16" s="9">
        <f t="shared" si="5"/>
        <v>0</v>
      </c>
      <c r="J16" s="9">
        <f t="shared" si="5"/>
        <v>0</v>
      </c>
      <c r="K16" s="9">
        <f t="shared" si="5"/>
        <v>0</v>
      </c>
      <c r="L16" s="9">
        <f t="shared" si="5"/>
        <v>35</v>
      </c>
      <c r="M16" s="9">
        <f t="shared" si="5"/>
        <v>35</v>
      </c>
      <c r="N16" s="9">
        <f t="shared" si="5"/>
        <v>244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56</v>
      </c>
      <c r="E18">
        <v>42</v>
      </c>
      <c r="F18">
        <v>9</v>
      </c>
      <c r="G18">
        <v>4</v>
      </c>
      <c r="H18">
        <v>3</v>
      </c>
      <c r="I18">
        <v>0</v>
      </c>
      <c r="J18">
        <v>0</v>
      </c>
      <c r="K18">
        <v>0</v>
      </c>
      <c r="L18">
        <v>0</v>
      </c>
      <c r="M18" s="2">
        <f t="shared" ref="M18:M19" si="6">SUM(I18:L18)</f>
        <v>0</v>
      </c>
      <c r="N18" s="2">
        <f t="shared" ref="N18:N19" si="7">SUM(D18:L18)</f>
        <v>114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153</v>
      </c>
      <c r="J19">
        <v>141</v>
      </c>
      <c r="K19">
        <v>65</v>
      </c>
      <c r="L19">
        <v>14</v>
      </c>
      <c r="M19" s="2">
        <f t="shared" si="6"/>
        <v>373</v>
      </c>
      <c r="N19" s="2">
        <f t="shared" si="7"/>
        <v>373</v>
      </c>
    </row>
    <row r="20" spans="1:14" x14ac:dyDescent="0.25">
      <c r="A20" s="5" t="s">
        <v>21</v>
      </c>
      <c r="B20" s="6"/>
      <c r="D20" s="9">
        <f>SUM(D18:D19)</f>
        <v>56</v>
      </c>
      <c r="E20" s="9">
        <f>SUM(E18:E19)</f>
        <v>42</v>
      </c>
      <c r="F20" s="9">
        <f t="shared" ref="F20:N20" si="8">SUM(F18:F19)</f>
        <v>9</v>
      </c>
      <c r="G20" s="9">
        <f t="shared" si="8"/>
        <v>4</v>
      </c>
      <c r="H20" s="9">
        <f t="shared" si="8"/>
        <v>3</v>
      </c>
      <c r="I20" s="9">
        <f t="shared" si="8"/>
        <v>153</v>
      </c>
      <c r="J20" s="9">
        <f t="shared" si="8"/>
        <v>141</v>
      </c>
      <c r="K20" s="9">
        <f t="shared" si="8"/>
        <v>65</v>
      </c>
      <c r="L20" s="9">
        <v>14</v>
      </c>
      <c r="M20" s="9">
        <f t="shared" si="8"/>
        <v>373</v>
      </c>
      <c r="N20" s="9">
        <f t="shared" si="8"/>
        <v>487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173</v>
      </c>
      <c r="J22">
        <v>113</v>
      </c>
      <c r="K22">
        <v>83</v>
      </c>
      <c r="L22">
        <v>27</v>
      </c>
      <c r="M22" s="2">
        <f t="shared" ref="M22:M30" si="9">SUM(I22:L22)</f>
        <v>396</v>
      </c>
      <c r="N22" s="2">
        <f t="shared" ref="N22:N30" si="10">SUM(D22:L22)</f>
        <v>396</v>
      </c>
    </row>
    <row r="23" spans="1:14" x14ac:dyDescent="0.25">
      <c r="A23" s="7" t="s">
        <v>22</v>
      </c>
      <c r="B23" s="14">
        <v>11</v>
      </c>
      <c r="D23">
        <v>48</v>
      </c>
      <c r="E23">
        <v>53</v>
      </c>
      <c r="F23">
        <v>19</v>
      </c>
      <c r="G23">
        <v>15</v>
      </c>
      <c r="H23">
        <v>5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140</v>
      </c>
    </row>
    <row r="24" spans="1:14" x14ac:dyDescent="0.25">
      <c r="A24" s="7" t="s">
        <v>23</v>
      </c>
      <c r="B24" s="14">
        <v>3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0</v>
      </c>
    </row>
    <row r="25" spans="1:14" x14ac:dyDescent="0.25">
      <c r="A25" s="4" t="s">
        <v>18</v>
      </c>
      <c r="B25" s="14"/>
      <c r="D25">
        <v>60</v>
      </c>
      <c r="E25">
        <v>56</v>
      </c>
      <c r="F25">
        <v>23</v>
      </c>
      <c r="G25">
        <v>13</v>
      </c>
      <c r="H25">
        <v>10</v>
      </c>
      <c r="I25">
        <v>0</v>
      </c>
      <c r="J25">
        <v>0</v>
      </c>
      <c r="K25">
        <v>0</v>
      </c>
      <c r="L25">
        <v>0</v>
      </c>
      <c r="M25" s="2">
        <v>0</v>
      </c>
      <c r="N25" s="2">
        <f>SUM(D25:M25)</f>
        <v>162</v>
      </c>
    </row>
    <row r="26" spans="1:14" x14ac:dyDescent="0.25">
      <c r="A26" s="4" t="s">
        <v>38</v>
      </c>
      <c r="B26" s="14">
        <v>5</v>
      </c>
      <c r="D26">
        <v>70</v>
      </c>
      <c r="E26">
        <v>37</v>
      </c>
      <c r="F26">
        <v>29</v>
      </c>
      <c r="G26">
        <v>8</v>
      </c>
      <c r="H26">
        <v>10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154</v>
      </c>
    </row>
    <row r="27" spans="1:14" x14ac:dyDescent="0.25">
      <c r="A27" s="18" t="s">
        <v>36</v>
      </c>
      <c r="B27" s="14">
        <v>6</v>
      </c>
      <c r="D27">
        <v>80</v>
      </c>
      <c r="E27">
        <v>38</v>
      </c>
      <c r="F27">
        <v>28</v>
      </c>
      <c r="G27">
        <v>33</v>
      </c>
      <c r="H27">
        <v>11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190</v>
      </c>
    </row>
    <row r="28" spans="1:14" x14ac:dyDescent="0.25">
      <c r="A28" s="18" t="s">
        <v>17</v>
      </c>
      <c r="B28" s="14">
        <v>8</v>
      </c>
      <c r="D28">
        <v>57</v>
      </c>
      <c r="E28">
        <v>60</v>
      </c>
      <c r="F28">
        <v>18</v>
      </c>
      <c r="G28">
        <v>15</v>
      </c>
      <c r="H28">
        <v>3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153</v>
      </c>
    </row>
    <row r="29" spans="1:14" x14ac:dyDescent="0.25">
      <c r="A29" s="4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ref="M29" si="11">SUM(I29:L29)</f>
        <v>0</v>
      </c>
      <c r="N29" s="2">
        <f t="shared" ref="N29" si="12">SUM(D29:L29)</f>
        <v>0</v>
      </c>
    </row>
    <row r="30" spans="1:14" x14ac:dyDescent="0.25">
      <c r="A30" s="18" t="s">
        <v>39</v>
      </c>
      <c r="B30" s="14">
        <v>9</v>
      </c>
      <c r="D30">
        <v>81</v>
      </c>
      <c r="E30">
        <v>46</v>
      </c>
      <c r="F30">
        <v>42</v>
      </c>
      <c r="G30">
        <v>13</v>
      </c>
      <c r="H30">
        <v>13</v>
      </c>
      <c r="I30">
        <v>0</v>
      </c>
      <c r="J30">
        <v>0</v>
      </c>
      <c r="K30">
        <v>0</v>
      </c>
      <c r="L30">
        <v>0</v>
      </c>
      <c r="M30" s="2">
        <f t="shared" si="9"/>
        <v>0</v>
      </c>
      <c r="N30" s="2">
        <f t="shared" si="10"/>
        <v>195</v>
      </c>
    </row>
    <row r="31" spans="1:14" x14ac:dyDescent="0.25">
      <c r="A31" s="5" t="s">
        <v>26</v>
      </c>
      <c r="B31" s="5"/>
      <c r="D31" s="9">
        <f t="shared" ref="D31:N31" si="13">SUM(D22:D30)</f>
        <v>396</v>
      </c>
      <c r="E31" s="9">
        <f t="shared" si="13"/>
        <v>290</v>
      </c>
      <c r="F31" s="9">
        <f t="shared" si="13"/>
        <v>159</v>
      </c>
      <c r="G31" s="9">
        <f t="shared" si="13"/>
        <v>97</v>
      </c>
      <c r="H31" s="9">
        <f t="shared" si="13"/>
        <v>52</v>
      </c>
      <c r="I31" s="9">
        <f t="shared" si="13"/>
        <v>173</v>
      </c>
      <c r="J31" s="9">
        <f t="shared" si="13"/>
        <v>113</v>
      </c>
      <c r="K31" s="9">
        <f t="shared" si="13"/>
        <v>83</v>
      </c>
      <c r="L31" s="9">
        <f t="shared" si="13"/>
        <v>27</v>
      </c>
      <c r="M31" s="9">
        <f t="shared" si="13"/>
        <v>396</v>
      </c>
      <c r="N31" s="9">
        <f t="shared" si="13"/>
        <v>1390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4">D16+D20+D31</f>
        <v>531</v>
      </c>
      <c r="E33" s="9">
        <f t="shared" si="14"/>
        <v>388</v>
      </c>
      <c r="F33" s="9">
        <f t="shared" si="14"/>
        <v>185</v>
      </c>
      <c r="G33" s="9">
        <f t="shared" si="14"/>
        <v>135</v>
      </c>
      <c r="H33" s="9">
        <f t="shared" si="14"/>
        <v>78</v>
      </c>
      <c r="I33" s="9">
        <f t="shared" si="14"/>
        <v>326</v>
      </c>
      <c r="J33" s="9">
        <f t="shared" si="14"/>
        <v>254</v>
      </c>
      <c r="K33" s="9">
        <f t="shared" si="14"/>
        <v>148</v>
      </c>
      <c r="L33" s="9">
        <f t="shared" si="14"/>
        <v>76</v>
      </c>
      <c r="M33" s="9">
        <f t="shared" si="14"/>
        <v>804</v>
      </c>
      <c r="N33" s="19">
        <f>SUM(D33:L33)</f>
        <v>2121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5">IF(D16&gt;0,AVERAGE(D10:D14),0)</f>
        <v>15.8</v>
      </c>
      <c r="E35" s="2">
        <f t="shared" si="15"/>
        <v>11.2</v>
      </c>
      <c r="F35" s="2">
        <f t="shared" si="15"/>
        <v>3.4</v>
      </c>
      <c r="G35" s="2">
        <f t="shared" si="15"/>
        <v>6.8</v>
      </c>
      <c r="H35" s="2">
        <f t="shared" si="15"/>
        <v>4.5999999999999996</v>
      </c>
      <c r="I35" s="2">
        <f t="shared" si="15"/>
        <v>0</v>
      </c>
      <c r="J35" s="2">
        <f t="shared" si="15"/>
        <v>0</v>
      </c>
      <c r="K35" s="2">
        <f t="shared" si="15"/>
        <v>0</v>
      </c>
      <c r="L35" s="2">
        <f t="shared" si="15"/>
        <v>7</v>
      </c>
      <c r="M35" s="2">
        <f t="shared" si="15"/>
        <v>7</v>
      </c>
      <c r="N35" s="11">
        <f t="shared" si="15"/>
        <v>48.8</v>
      </c>
    </row>
    <row r="36" spans="1:14" x14ac:dyDescent="0.25">
      <c r="A36" s="8" t="s">
        <v>29</v>
      </c>
      <c r="B36" s="8"/>
      <c r="D36" s="13">
        <f t="shared" ref="D36:N36" si="16">IF(OR(D16&gt;0,D33&gt;0),D16/D33,0)</f>
        <v>0.1487758945386064</v>
      </c>
      <c r="E36" s="13">
        <f t="shared" si="16"/>
        <v>0.14432989690721648</v>
      </c>
      <c r="F36" s="13">
        <f t="shared" si="16"/>
        <v>9.1891891891891897E-2</v>
      </c>
      <c r="G36" s="13">
        <f t="shared" si="16"/>
        <v>0.25185185185185183</v>
      </c>
      <c r="H36" s="13">
        <f t="shared" si="16"/>
        <v>0.29487179487179488</v>
      </c>
      <c r="I36" s="13">
        <f t="shared" si="16"/>
        <v>0</v>
      </c>
      <c r="J36" s="13">
        <f t="shared" si="16"/>
        <v>0</v>
      </c>
      <c r="K36" s="13">
        <f t="shared" si="16"/>
        <v>0</v>
      </c>
      <c r="L36" s="13">
        <f t="shared" si="16"/>
        <v>0.46052631578947367</v>
      </c>
      <c r="M36" s="13">
        <f t="shared" si="16"/>
        <v>4.3532338308457715E-2</v>
      </c>
      <c r="N36" s="13">
        <f t="shared" si="16"/>
        <v>0.11504007543611504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7">RANK(E35,E$53:E$55)</f>
        <v>3</v>
      </c>
      <c r="F37" s="2">
        <f t="shared" si="17"/>
        <v>3</v>
      </c>
      <c r="G37" s="2">
        <f t="shared" si="17"/>
        <v>2</v>
      </c>
      <c r="H37" s="2">
        <f t="shared" si="17"/>
        <v>2</v>
      </c>
      <c r="I37" s="2">
        <f t="shared" si="17"/>
        <v>3</v>
      </c>
      <c r="J37" s="2">
        <f t="shared" si="17"/>
        <v>3</v>
      </c>
      <c r="K37" s="2">
        <f t="shared" si="17"/>
        <v>3</v>
      </c>
      <c r="L37" s="2">
        <f t="shared" si="17"/>
        <v>1</v>
      </c>
      <c r="M37" s="2">
        <f t="shared" si="17"/>
        <v>3</v>
      </c>
      <c r="N37" s="2">
        <f t="shared" si="17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8">IF(D20&gt;0,AVERAGE(D18:D19),0)</f>
        <v>28</v>
      </c>
      <c r="E39" s="2">
        <f t="shared" si="18"/>
        <v>21</v>
      </c>
      <c r="F39" s="2">
        <f t="shared" si="18"/>
        <v>4.5</v>
      </c>
      <c r="G39" s="2">
        <f t="shared" si="18"/>
        <v>2</v>
      </c>
      <c r="H39" s="2">
        <f t="shared" si="18"/>
        <v>1.5</v>
      </c>
      <c r="I39" s="2">
        <f t="shared" si="18"/>
        <v>76.5</v>
      </c>
      <c r="J39" s="2">
        <f t="shared" si="18"/>
        <v>70.5</v>
      </c>
      <c r="K39" s="2">
        <f t="shared" si="18"/>
        <v>32.5</v>
      </c>
      <c r="L39" s="2">
        <f t="shared" si="18"/>
        <v>7</v>
      </c>
      <c r="M39" s="2">
        <f t="shared" si="18"/>
        <v>186.5</v>
      </c>
      <c r="N39" s="11">
        <f t="shared" si="18"/>
        <v>243.5</v>
      </c>
    </row>
    <row r="40" spans="1:14" x14ac:dyDescent="0.25">
      <c r="A40" s="8" t="s">
        <v>29</v>
      </c>
      <c r="B40" s="8"/>
      <c r="D40" s="13">
        <f t="shared" ref="D40:N40" si="19">IF(D33&gt;0,D20/D33,0)</f>
        <v>0.10546139359698682</v>
      </c>
      <c r="E40" s="13">
        <f t="shared" si="19"/>
        <v>0.10824742268041238</v>
      </c>
      <c r="F40" s="13">
        <f t="shared" si="19"/>
        <v>4.8648648648648651E-2</v>
      </c>
      <c r="G40" s="13">
        <f t="shared" si="19"/>
        <v>2.9629629629629631E-2</v>
      </c>
      <c r="H40" s="13">
        <f t="shared" si="19"/>
        <v>3.8461538461538464E-2</v>
      </c>
      <c r="I40" s="13">
        <f t="shared" si="19"/>
        <v>0.46932515337423314</v>
      </c>
      <c r="J40" s="13">
        <f t="shared" si="19"/>
        <v>0.55511811023622049</v>
      </c>
      <c r="K40" s="13">
        <f t="shared" si="19"/>
        <v>0.4391891891891892</v>
      </c>
      <c r="L40" s="13">
        <f t="shared" si="19"/>
        <v>0.18421052631578946</v>
      </c>
      <c r="M40" s="13">
        <f t="shared" si="19"/>
        <v>0.46393034825870649</v>
      </c>
      <c r="N40" s="13">
        <f t="shared" si="19"/>
        <v>0.22960867515322961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20">RANK(E39,E$53:E$55)</f>
        <v>2</v>
      </c>
      <c r="F41" s="2">
        <f t="shared" si="20"/>
        <v>2</v>
      </c>
      <c r="G41" s="2">
        <f t="shared" si="20"/>
        <v>3</v>
      </c>
      <c r="H41" s="2">
        <f t="shared" si="20"/>
        <v>3</v>
      </c>
      <c r="I41" s="2">
        <f t="shared" si="20"/>
        <v>1</v>
      </c>
      <c r="J41" s="2">
        <f t="shared" si="20"/>
        <v>1</v>
      </c>
      <c r="K41" s="2">
        <f t="shared" si="20"/>
        <v>1</v>
      </c>
      <c r="L41" s="2">
        <f t="shared" si="20"/>
        <v>1</v>
      </c>
      <c r="M41" s="2">
        <f t="shared" si="20"/>
        <v>1</v>
      </c>
      <c r="N41" s="2">
        <f t="shared" si="20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21">IF(D31&gt;0,AVERAGE(D22:D30),0)</f>
        <v>44</v>
      </c>
      <c r="E43" s="2">
        <f t="shared" si="21"/>
        <v>32.222222222222221</v>
      </c>
      <c r="F43" s="2">
        <f t="shared" si="21"/>
        <v>17.666666666666668</v>
      </c>
      <c r="G43" s="2">
        <f t="shared" si="21"/>
        <v>10.777777777777779</v>
      </c>
      <c r="H43" s="2">
        <f t="shared" si="21"/>
        <v>5.7777777777777777</v>
      </c>
      <c r="I43" s="2">
        <f t="shared" si="21"/>
        <v>19.222222222222221</v>
      </c>
      <c r="J43" s="2">
        <f t="shared" si="21"/>
        <v>12.555555555555555</v>
      </c>
      <c r="K43" s="2">
        <f t="shared" si="21"/>
        <v>9.2222222222222214</v>
      </c>
      <c r="L43" s="2">
        <f t="shared" si="21"/>
        <v>3</v>
      </c>
      <c r="M43" s="2">
        <f t="shared" si="21"/>
        <v>44</v>
      </c>
      <c r="N43" s="11">
        <f t="shared" si="21"/>
        <v>154.44444444444446</v>
      </c>
    </row>
    <row r="44" spans="1:14" x14ac:dyDescent="0.25">
      <c r="A44" s="8" t="s">
        <v>29</v>
      </c>
      <c r="B44" s="8"/>
      <c r="D44" s="13">
        <f>IF(D33&gt;0,D31/D33,0)</f>
        <v>0.74576271186440679</v>
      </c>
      <c r="E44" s="13">
        <f t="shared" ref="E44:N44" si="22">IF(E33&gt;0,E31/E33,0)</f>
        <v>0.74742268041237114</v>
      </c>
      <c r="F44" s="13">
        <f t="shared" si="22"/>
        <v>0.85945945945945945</v>
      </c>
      <c r="G44" s="13">
        <f t="shared" si="22"/>
        <v>0.71851851851851856</v>
      </c>
      <c r="H44" s="13">
        <f t="shared" si="22"/>
        <v>0.66666666666666663</v>
      </c>
      <c r="I44" s="13">
        <f t="shared" si="22"/>
        <v>0.53067484662576692</v>
      </c>
      <c r="J44" s="13">
        <f t="shared" si="22"/>
        <v>0.44488188976377951</v>
      </c>
      <c r="K44" s="13">
        <f t="shared" si="22"/>
        <v>0.56081081081081086</v>
      </c>
      <c r="L44" s="13">
        <f t="shared" si="22"/>
        <v>0.35526315789473684</v>
      </c>
      <c r="M44" s="13">
        <f t="shared" si="22"/>
        <v>0.4925373134328358</v>
      </c>
      <c r="N44" s="13">
        <f t="shared" si="22"/>
        <v>0.65535124941065537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3">RANK(E43,E$53:E$55)</f>
        <v>1</v>
      </c>
      <c r="F45" s="2">
        <f t="shared" si="23"/>
        <v>1</v>
      </c>
      <c r="G45" s="2">
        <f t="shared" si="23"/>
        <v>1</v>
      </c>
      <c r="H45" s="2">
        <f t="shared" si="23"/>
        <v>1</v>
      </c>
      <c r="I45" s="2">
        <f t="shared" si="23"/>
        <v>2</v>
      </c>
      <c r="J45" s="2">
        <f t="shared" si="23"/>
        <v>2</v>
      </c>
      <c r="K45" s="2">
        <f t="shared" si="23"/>
        <v>2</v>
      </c>
      <c r="L45" s="2">
        <f t="shared" si="23"/>
        <v>3</v>
      </c>
      <c r="M45" s="2">
        <f t="shared" si="23"/>
        <v>2</v>
      </c>
      <c r="N45" s="2">
        <f t="shared" si="23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4">D33/COUNTA($B$9:$B$30)</f>
        <v>33.1875</v>
      </c>
      <c r="E47" s="11">
        <f t="shared" si="24"/>
        <v>24.25</v>
      </c>
      <c r="F47" s="11">
        <f t="shared" si="24"/>
        <v>11.5625</v>
      </c>
      <c r="G47" s="11">
        <f t="shared" si="24"/>
        <v>8.4375</v>
      </c>
      <c r="H47" s="11">
        <f t="shared" si="24"/>
        <v>4.875</v>
      </c>
      <c r="I47" s="11">
        <f t="shared" si="24"/>
        <v>20.375</v>
      </c>
      <c r="J47" s="11">
        <f t="shared" si="24"/>
        <v>15.875</v>
      </c>
      <c r="K47" s="11">
        <f t="shared" si="24"/>
        <v>9.25</v>
      </c>
      <c r="L47" s="11">
        <f t="shared" si="24"/>
        <v>4.75</v>
      </c>
      <c r="M47" s="11">
        <f t="shared" si="24"/>
        <v>50.25</v>
      </c>
      <c r="N47" s="11">
        <f t="shared" si="24"/>
        <v>132.5625</v>
      </c>
    </row>
    <row r="52" spans="4:14" x14ac:dyDescent="0.25">
      <c r="D52" s="2" t="s">
        <v>34</v>
      </c>
    </row>
    <row r="53" spans="4:14" x14ac:dyDescent="0.25">
      <c r="D53">
        <f>D35</f>
        <v>15.8</v>
      </c>
      <c r="E53">
        <f t="shared" ref="E53:N53" si="25">E35</f>
        <v>11.2</v>
      </c>
      <c r="F53">
        <f t="shared" si="25"/>
        <v>3.4</v>
      </c>
      <c r="G53">
        <f t="shared" si="25"/>
        <v>6.8</v>
      </c>
      <c r="H53">
        <f t="shared" si="25"/>
        <v>4.5999999999999996</v>
      </c>
      <c r="I53">
        <f t="shared" si="25"/>
        <v>0</v>
      </c>
      <c r="J53">
        <f t="shared" si="25"/>
        <v>0</v>
      </c>
      <c r="K53">
        <f t="shared" si="25"/>
        <v>0</v>
      </c>
      <c r="L53">
        <f t="shared" si="25"/>
        <v>7</v>
      </c>
      <c r="M53">
        <f t="shared" si="25"/>
        <v>7</v>
      </c>
      <c r="N53" s="10">
        <f t="shared" si="25"/>
        <v>48.8</v>
      </c>
    </row>
    <row r="54" spans="4:14" x14ac:dyDescent="0.25">
      <c r="D54">
        <f>D39</f>
        <v>28</v>
      </c>
      <c r="E54">
        <f t="shared" ref="E54:N54" si="26">E39</f>
        <v>21</v>
      </c>
      <c r="F54">
        <f t="shared" si="26"/>
        <v>4.5</v>
      </c>
      <c r="G54">
        <f t="shared" si="26"/>
        <v>2</v>
      </c>
      <c r="H54">
        <f t="shared" si="26"/>
        <v>1.5</v>
      </c>
      <c r="I54">
        <f t="shared" si="26"/>
        <v>76.5</v>
      </c>
      <c r="J54">
        <f t="shared" si="26"/>
        <v>70.5</v>
      </c>
      <c r="K54">
        <f t="shared" si="26"/>
        <v>32.5</v>
      </c>
      <c r="L54">
        <f t="shared" si="26"/>
        <v>7</v>
      </c>
      <c r="M54">
        <f t="shared" si="26"/>
        <v>186.5</v>
      </c>
      <c r="N54" s="10">
        <f t="shared" si="26"/>
        <v>243.5</v>
      </c>
    </row>
    <row r="55" spans="4:14" x14ac:dyDescent="0.25">
      <c r="D55">
        <f>D43</f>
        <v>44</v>
      </c>
      <c r="E55">
        <f t="shared" ref="E55:N55" si="27">E43</f>
        <v>32.222222222222221</v>
      </c>
      <c r="F55">
        <f t="shared" si="27"/>
        <v>17.666666666666668</v>
      </c>
      <c r="G55">
        <f t="shared" si="27"/>
        <v>10.777777777777779</v>
      </c>
      <c r="H55">
        <f t="shared" si="27"/>
        <v>5.7777777777777777</v>
      </c>
      <c r="I55">
        <f t="shared" si="27"/>
        <v>19.222222222222221</v>
      </c>
      <c r="J55">
        <f t="shared" si="27"/>
        <v>12.555555555555555</v>
      </c>
      <c r="K55">
        <f t="shared" si="27"/>
        <v>9.2222222222222214</v>
      </c>
      <c r="L55">
        <f t="shared" si="27"/>
        <v>3</v>
      </c>
      <c r="M55">
        <f t="shared" si="27"/>
        <v>44</v>
      </c>
      <c r="N55" s="10">
        <f t="shared" si="27"/>
        <v>154.44444444444446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4" workbookViewId="0">
      <selection activeCell="E19" sqref="E19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DECEMBER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34</v>
      </c>
      <c r="E7">
        <v>5</v>
      </c>
      <c r="F7">
        <v>3</v>
      </c>
      <c r="G7">
        <v>2</v>
      </c>
      <c r="H7">
        <v>2</v>
      </c>
      <c r="I7">
        <v>3</v>
      </c>
      <c r="J7">
        <v>0</v>
      </c>
      <c r="K7">
        <v>0</v>
      </c>
      <c r="L7">
        <v>1</v>
      </c>
      <c r="M7" s="2">
        <v>4</v>
      </c>
      <c r="N7" s="2">
        <f>SUM(D7:L7)</f>
        <v>50</v>
      </c>
    </row>
    <row r="8" spans="1:14" x14ac:dyDescent="0.25">
      <c r="A8" s="5" t="s">
        <v>16</v>
      </c>
      <c r="B8" s="5"/>
      <c r="D8" s="9">
        <f>D7</f>
        <v>34</v>
      </c>
      <c r="E8" s="9">
        <f t="shared" ref="E8:N8" si="0">E7</f>
        <v>5</v>
      </c>
      <c r="F8" s="9">
        <f t="shared" si="0"/>
        <v>3</v>
      </c>
      <c r="G8" s="9">
        <f t="shared" si="0"/>
        <v>2</v>
      </c>
      <c r="H8" s="9">
        <f t="shared" si="0"/>
        <v>2</v>
      </c>
      <c r="I8" s="9">
        <f t="shared" si="0"/>
        <v>3</v>
      </c>
      <c r="J8" s="9">
        <f t="shared" si="0"/>
        <v>0</v>
      </c>
      <c r="K8" s="9">
        <f t="shared" si="0"/>
        <v>0</v>
      </c>
      <c r="L8" s="9">
        <f t="shared" si="0"/>
        <v>1</v>
      </c>
      <c r="M8" s="9">
        <f t="shared" si="0"/>
        <v>4</v>
      </c>
      <c r="N8" s="9">
        <f t="shared" si="0"/>
        <v>50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66</v>
      </c>
      <c r="E10">
        <v>63</v>
      </c>
      <c r="F10">
        <v>15</v>
      </c>
      <c r="G10">
        <v>52</v>
      </c>
      <c r="H10">
        <v>11</v>
      </c>
      <c r="I10">
        <v>0</v>
      </c>
      <c r="J10">
        <v>0</v>
      </c>
      <c r="K10">
        <v>0</v>
      </c>
      <c r="L10">
        <v>0</v>
      </c>
      <c r="M10" s="2">
        <f t="shared" ref="M10:M15" si="1">SUM(I10:L10)</f>
        <v>0</v>
      </c>
      <c r="N10" s="2">
        <f t="shared" ref="N10:N15" si="2">SUM(D10:L10)</f>
        <v>207</v>
      </c>
    </row>
    <row r="11" spans="1:14" x14ac:dyDescent="0.25">
      <c r="A11" s="4" t="s">
        <v>35</v>
      </c>
      <c r="B11" s="14">
        <v>2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8</v>
      </c>
      <c r="M12" s="2">
        <f t="shared" ref="M12:M14" si="3">SUM(I12:L12)</f>
        <v>8</v>
      </c>
      <c r="N12" s="2">
        <f t="shared" ref="N12:N14" si="4">SUM(D12:L12)</f>
        <v>8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13</v>
      </c>
      <c r="M13" s="2">
        <f t="shared" si="3"/>
        <v>13</v>
      </c>
      <c r="N13" s="2">
        <f t="shared" si="4"/>
        <v>13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11</v>
      </c>
      <c r="M14" s="2">
        <f t="shared" si="3"/>
        <v>11</v>
      </c>
      <c r="N14" s="2">
        <f t="shared" si="4"/>
        <v>11</v>
      </c>
    </row>
    <row r="15" spans="1:14" x14ac:dyDescent="0.25">
      <c r="A15" s="4" t="s">
        <v>18</v>
      </c>
      <c r="B15" s="14">
        <v>4</v>
      </c>
      <c r="M15" s="2">
        <f t="shared" si="1"/>
        <v>0</v>
      </c>
      <c r="N15" s="2">
        <f t="shared" si="2"/>
        <v>0</v>
      </c>
    </row>
    <row r="16" spans="1:14" x14ac:dyDescent="0.25">
      <c r="A16" s="5" t="s">
        <v>19</v>
      </c>
      <c r="B16" s="6"/>
      <c r="D16" s="9">
        <f>SUM(D10:D15)</f>
        <v>66</v>
      </c>
      <c r="E16" s="9">
        <f t="shared" ref="E16:N16" si="5">SUM(E10:E15)</f>
        <v>63</v>
      </c>
      <c r="F16" s="9">
        <f t="shared" si="5"/>
        <v>15</v>
      </c>
      <c r="G16" s="9">
        <f t="shared" si="5"/>
        <v>52</v>
      </c>
      <c r="H16" s="9">
        <f t="shared" si="5"/>
        <v>11</v>
      </c>
      <c r="I16" s="9">
        <f t="shared" si="5"/>
        <v>0</v>
      </c>
      <c r="J16" s="9">
        <f t="shared" si="5"/>
        <v>0</v>
      </c>
      <c r="K16" s="9">
        <f t="shared" si="5"/>
        <v>0</v>
      </c>
      <c r="L16" s="9">
        <f t="shared" si="5"/>
        <v>32</v>
      </c>
      <c r="M16" s="9">
        <f t="shared" si="5"/>
        <v>32</v>
      </c>
      <c r="N16" s="9">
        <f t="shared" si="5"/>
        <v>239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62</v>
      </c>
      <c r="E18">
        <v>56</v>
      </c>
      <c r="F18">
        <v>19</v>
      </c>
      <c r="G18">
        <v>12</v>
      </c>
      <c r="H18">
        <v>3</v>
      </c>
      <c r="I18">
        <v>0</v>
      </c>
      <c r="J18">
        <v>0</v>
      </c>
      <c r="K18">
        <v>0</v>
      </c>
      <c r="L18">
        <v>0</v>
      </c>
      <c r="M18" s="2">
        <f t="shared" ref="M18:M19" si="6">SUM(I18:L18)</f>
        <v>0</v>
      </c>
      <c r="N18" s="2">
        <f t="shared" ref="N18:N19" si="7">SUM(D18:L18)</f>
        <v>152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141</v>
      </c>
      <c r="J19">
        <v>110</v>
      </c>
      <c r="K19">
        <v>66</v>
      </c>
      <c r="L19">
        <v>16</v>
      </c>
      <c r="M19" s="2">
        <f t="shared" si="6"/>
        <v>333</v>
      </c>
      <c r="N19" s="2">
        <f t="shared" si="7"/>
        <v>333</v>
      </c>
    </row>
    <row r="20" spans="1:14" x14ac:dyDescent="0.25">
      <c r="A20" s="5" t="s">
        <v>21</v>
      </c>
      <c r="B20" s="6"/>
      <c r="D20" s="9">
        <f>SUM(D18:D19)</f>
        <v>62</v>
      </c>
      <c r="E20" s="9">
        <f>SUM(E18:E19)</f>
        <v>56</v>
      </c>
      <c r="F20" s="9">
        <f t="shared" ref="F20:N20" si="8">SUM(F18:F19)</f>
        <v>19</v>
      </c>
      <c r="G20" s="9">
        <f t="shared" si="8"/>
        <v>12</v>
      </c>
      <c r="H20" s="9">
        <f t="shared" si="8"/>
        <v>3</v>
      </c>
      <c r="I20" s="9">
        <f t="shared" si="8"/>
        <v>141</v>
      </c>
      <c r="J20" s="9">
        <f t="shared" si="8"/>
        <v>110</v>
      </c>
      <c r="K20" s="9">
        <f t="shared" si="8"/>
        <v>66</v>
      </c>
      <c r="L20" s="9">
        <f t="shared" si="8"/>
        <v>16</v>
      </c>
      <c r="M20" s="9">
        <f t="shared" si="8"/>
        <v>333</v>
      </c>
      <c r="N20" s="9">
        <f t="shared" si="8"/>
        <v>485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173</v>
      </c>
      <c r="J22">
        <v>112</v>
      </c>
      <c r="K22">
        <v>90</v>
      </c>
      <c r="L22">
        <v>45</v>
      </c>
      <c r="M22" s="2">
        <v>420</v>
      </c>
      <c r="N22" s="2">
        <f t="shared" ref="N22:N30" si="9">SUM(D22:L22)</f>
        <v>420</v>
      </c>
    </row>
    <row r="23" spans="1:14" x14ac:dyDescent="0.25">
      <c r="A23" s="7" t="s">
        <v>22</v>
      </c>
      <c r="B23" s="14">
        <v>11</v>
      </c>
      <c r="D23">
        <v>66</v>
      </c>
      <c r="E23">
        <v>61</v>
      </c>
      <c r="F23">
        <v>29</v>
      </c>
      <c r="G23">
        <v>30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ref="M22:M30" si="10">SUM(I23:L23)</f>
        <v>0</v>
      </c>
      <c r="N23" s="2">
        <f t="shared" si="9"/>
        <v>192</v>
      </c>
    </row>
    <row r="24" spans="1:14" x14ac:dyDescent="0.25">
      <c r="A24" s="7" t="s">
        <v>23</v>
      </c>
      <c r="B24" s="14">
        <v>3</v>
      </c>
      <c r="M24" s="2">
        <f t="shared" si="10"/>
        <v>0</v>
      </c>
      <c r="N24" s="2">
        <f t="shared" si="9"/>
        <v>0</v>
      </c>
    </row>
    <row r="25" spans="1:14" x14ac:dyDescent="0.25">
      <c r="A25" s="4" t="s">
        <v>18</v>
      </c>
      <c r="B25" s="14"/>
      <c r="D25">
        <v>53</v>
      </c>
      <c r="E25">
        <v>32</v>
      </c>
      <c r="F25">
        <v>11</v>
      </c>
      <c r="G25">
        <v>9</v>
      </c>
      <c r="H25">
        <v>13</v>
      </c>
      <c r="I25">
        <v>0</v>
      </c>
      <c r="J25">
        <v>0</v>
      </c>
      <c r="K25">
        <v>0</v>
      </c>
      <c r="L25">
        <v>0</v>
      </c>
      <c r="M25" s="2">
        <f t="shared" ref="M25" si="11">SUM(I25:L25)</f>
        <v>0</v>
      </c>
      <c r="N25" s="2">
        <f t="shared" ref="N25" si="12">SUM(D25:L25)</f>
        <v>118</v>
      </c>
    </row>
    <row r="26" spans="1:14" x14ac:dyDescent="0.25">
      <c r="A26" s="4" t="s">
        <v>38</v>
      </c>
      <c r="B26" s="14">
        <v>5</v>
      </c>
      <c r="D26">
        <v>56</v>
      </c>
      <c r="E26">
        <v>35</v>
      </c>
      <c r="F26">
        <v>24</v>
      </c>
      <c r="G26">
        <v>10</v>
      </c>
      <c r="H26">
        <v>7</v>
      </c>
      <c r="I26">
        <v>0</v>
      </c>
      <c r="J26">
        <v>0</v>
      </c>
      <c r="K26">
        <v>0</v>
      </c>
      <c r="L26">
        <v>0</v>
      </c>
      <c r="M26" s="2">
        <f t="shared" si="10"/>
        <v>0</v>
      </c>
      <c r="N26" s="2">
        <f t="shared" si="9"/>
        <v>132</v>
      </c>
    </row>
    <row r="27" spans="1:14" x14ac:dyDescent="0.25">
      <c r="A27" s="18" t="s">
        <v>36</v>
      </c>
      <c r="B27" s="14">
        <v>6</v>
      </c>
      <c r="D27">
        <v>69</v>
      </c>
      <c r="E27">
        <v>53</v>
      </c>
      <c r="F27">
        <v>35</v>
      </c>
      <c r="G27">
        <v>16</v>
      </c>
      <c r="H27">
        <v>15</v>
      </c>
      <c r="I27">
        <v>0</v>
      </c>
      <c r="J27">
        <v>0</v>
      </c>
      <c r="K27">
        <v>0</v>
      </c>
      <c r="L27">
        <v>0</v>
      </c>
      <c r="M27" s="2">
        <f t="shared" si="10"/>
        <v>0</v>
      </c>
      <c r="N27" s="2">
        <f t="shared" si="9"/>
        <v>188</v>
      </c>
    </row>
    <row r="28" spans="1:14" x14ac:dyDescent="0.25">
      <c r="A28" s="18" t="s">
        <v>17</v>
      </c>
      <c r="B28" s="14">
        <v>8</v>
      </c>
      <c r="D28">
        <v>54</v>
      </c>
      <c r="E28">
        <v>39</v>
      </c>
      <c r="F28">
        <v>20</v>
      </c>
      <c r="G28">
        <v>1</v>
      </c>
      <c r="H28">
        <v>10</v>
      </c>
      <c r="I28">
        <v>0</v>
      </c>
      <c r="J28">
        <v>0</v>
      </c>
      <c r="K28">
        <v>0</v>
      </c>
      <c r="L28">
        <v>0</v>
      </c>
      <c r="M28" s="2">
        <f t="shared" si="10"/>
        <v>0</v>
      </c>
      <c r="N28" s="2">
        <f t="shared" si="9"/>
        <v>124</v>
      </c>
    </row>
    <row r="29" spans="1:14" x14ac:dyDescent="0.25">
      <c r="A29" s="18" t="s">
        <v>35</v>
      </c>
      <c r="B29" s="14">
        <v>8</v>
      </c>
      <c r="M29" s="2">
        <f t="shared" si="10"/>
        <v>0</v>
      </c>
      <c r="N29" s="2">
        <f t="shared" si="9"/>
        <v>0</v>
      </c>
    </row>
    <row r="30" spans="1:14" x14ac:dyDescent="0.25">
      <c r="A30" s="18" t="s">
        <v>39</v>
      </c>
      <c r="B30" s="14">
        <v>9</v>
      </c>
      <c r="D30">
        <v>57</v>
      </c>
      <c r="E30">
        <v>38</v>
      </c>
      <c r="F30">
        <v>22</v>
      </c>
      <c r="G30">
        <v>16</v>
      </c>
      <c r="H30">
        <v>12</v>
      </c>
      <c r="I30">
        <v>0</v>
      </c>
      <c r="J30">
        <v>0</v>
      </c>
      <c r="K30">
        <v>0</v>
      </c>
      <c r="L30">
        <v>0</v>
      </c>
      <c r="M30" s="2">
        <f t="shared" si="10"/>
        <v>0</v>
      </c>
      <c r="N30" s="2">
        <f t="shared" si="9"/>
        <v>145</v>
      </c>
    </row>
    <row r="31" spans="1:14" x14ac:dyDescent="0.25">
      <c r="A31" s="5" t="s">
        <v>26</v>
      </c>
      <c r="B31" s="5"/>
      <c r="D31" s="9">
        <f t="shared" ref="D31:N31" si="13">SUM(D22:D30)</f>
        <v>355</v>
      </c>
      <c r="E31" s="9">
        <f t="shared" si="13"/>
        <v>258</v>
      </c>
      <c r="F31" s="9">
        <f t="shared" si="13"/>
        <v>141</v>
      </c>
      <c r="G31" s="9">
        <f t="shared" si="13"/>
        <v>82</v>
      </c>
      <c r="H31" s="9">
        <f t="shared" si="13"/>
        <v>63</v>
      </c>
      <c r="I31" s="9">
        <f t="shared" si="13"/>
        <v>173</v>
      </c>
      <c r="J31" s="9">
        <f t="shared" si="13"/>
        <v>112</v>
      </c>
      <c r="K31" s="9">
        <f t="shared" si="13"/>
        <v>90</v>
      </c>
      <c r="L31" s="9">
        <f t="shared" si="13"/>
        <v>45</v>
      </c>
      <c r="M31" s="9">
        <f t="shared" si="13"/>
        <v>420</v>
      </c>
      <c r="N31" s="9">
        <f t="shared" si="13"/>
        <v>1319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4">D16+D20+D31</f>
        <v>483</v>
      </c>
      <c r="E33" s="9">
        <f t="shared" si="14"/>
        <v>377</v>
      </c>
      <c r="F33" s="9">
        <f t="shared" si="14"/>
        <v>175</v>
      </c>
      <c r="G33" s="9">
        <f t="shared" si="14"/>
        <v>146</v>
      </c>
      <c r="H33" s="9">
        <f t="shared" si="14"/>
        <v>77</v>
      </c>
      <c r="I33" s="9">
        <f t="shared" si="14"/>
        <v>314</v>
      </c>
      <c r="J33" s="9">
        <f t="shared" si="14"/>
        <v>222</v>
      </c>
      <c r="K33" s="9">
        <f t="shared" si="14"/>
        <v>156</v>
      </c>
      <c r="L33" s="9">
        <f t="shared" si="14"/>
        <v>93</v>
      </c>
      <c r="M33" s="9">
        <f t="shared" si="14"/>
        <v>785</v>
      </c>
      <c r="N33" s="19">
        <f>SUM(D33:L33)</f>
        <v>2043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5">IF(D16&gt;0,AVERAGE(D10:D15),0)</f>
        <v>16.5</v>
      </c>
      <c r="E35" s="2">
        <f t="shared" si="15"/>
        <v>15.75</v>
      </c>
      <c r="F35" s="2">
        <f t="shared" si="15"/>
        <v>3.75</v>
      </c>
      <c r="G35" s="2">
        <f t="shared" si="15"/>
        <v>13</v>
      </c>
      <c r="H35" s="2">
        <f t="shared" si="15"/>
        <v>2.75</v>
      </c>
      <c r="I35" s="2">
        <f t="shared" si="15"/>
        <v>0</v>
      </c>
      <c r="J35" s="2">
        <f t="shared" si="15"/>
        <v>0</v>
      </c>
      <c r="K35" s="2">
        <f t="shared" si="15"/>
        <v>0</v>
      </c>
      <c r="L35" s="2">
        <f t="shared" si="15"/>
        <v>8</v>
      </c>
      <c r="M35" s="2">
        <f t="shared" si="15"/>
        <v>5.333333333333333</v>
      </c>
      <c r="N35" s="11">
        <f t="shared" si="15"/>
        <v>39.833333333333336</v>
      </c>
    </row>
    <row r="36" spans="1:14" x14ac:dyDescent="0.25">
      <c r="A36" s="8" t="s">
        <v>29</v>
      </c>
      <c r="B36" s="8"/>
      <c r="D36" s="13">
        <f t="shared" ref="D36:N36" si="16">IF(OR(D16&gt;0,D33&gt;0),D16/D33,0)</f>
        <v>0.13664596273291926</v>
      </c>
      <c r="E36" s="13">
        <f t="shared" si="16"/>
        <v>0.16710875331564987</v>
      </c>
      <c r="F36" s="13">
        <f t="shared" si="16"/>
        <v>8.5714285714285715E-2</v>
      </c>
      <c r="G36" s="13">
        <f t="shared" si="16"/>
        <v>0.35616438356164382</v>
      </c>
      <c r="H36" s="13">
        <f t="shared" si="16"/>
        <v>0.14285714285714285</v>
      </c>
      <c r="I36" s="13">
        <f t="shared" si="16"/>
        <v>0</v>
      </c>
      <c r="J36" s="13">
        <f t="shared" si="16"/>
        <v>0</v>
      </c>
      <c r="K36" s="13">
        <f t="shared" si="16"/>
        <v>0</v>
      </c>
      <c r="L36" s="13">
        <f t="shared" si="16"/>
        <v>0.34408602150537637</v>
      </c>
      <c r="M36" s="13">
        <f t="shared" si="16"/>
        <v>4.0764331210191081E-2</v>
      </c>
      <c r="N36" s="13">
        <f t="shared" si="16"/>
        <v>0.11698482623592756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7">RANK(E35,E$53:E$55)</f>
        <v>3</v>
      </c>
      <c r="F37" s="2">
        <f t="shared" si="17"/>
        <v>3</v>
      </c>
      <c r="G37" s="2">
        <f t="shared" si="17"/>
        <v>1</v>
      </c>
      <c r="H37" s="2">
        <f t="shared" si="17"/>
        <v>2</v>
      </c>
      <c r="I37" s="2">
        <f t="shared" si="17"/>
        <v>3</v>
      </c>
      <c r="J37" s="2">
        <f t="shared" si="17"/>
        <v>3</v>
      </c>
      <c r="K37" s="2">
        <f t="shared" si="17"/>
        <v>3</v>
      </c>
      <c r="L37" s="2">
        <f t="shared" si="17"/>
        <v>1</v>
      </c>
      <c r="M37" s="2">
        <f t="shared" si="17"/>
        <v>3</v>
      </c>
      <c r="N37" s="2">
        <f t="shared" si="17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8">IF(D20&gt;0,AVERAGE(D18:D19),0)</f>
        <v>31</v>
      </c>
      <c r="E39" s="2">
        <f t="shared" si="18"/>
        <v>28</v>
      </c>
      <c r="F39" s="2">
        <f t="shared" si="18"/>
        <v>9.5</v>
      </c>
      <c r="G39" s="2">
        <f t="shared" si="18"/>
        <v>6</v>
      </c>
      <c r="H39" s="2">
        <f t="shared" si="18"/>
        <v>1.5</v>
      </c>
      <c r="I39" s="2">
        <f t="shared" si="18"/>
        <v>70.5</v>
      </c>
      <c r="J39" s="2">
        <f t="shared" si="18"/>
        <v>55</v>
      </c>
      <c r="K39" s="2">
        <f t="shared" si="18"/>
        <v>33</v>
      </c>
      <c r="L39" s="2">
        <f t="shared" si="18"/>
        <v>8</v>
      </c>
      <c r="M39" s="2">
        <f t="shared" si="18"/>
        <v>166.5</v>
      </c>
      <c r="N39" s="11">
        <f t="shared" si="18"/>
        <v>242.5</v>
      </c>
    </row>
    <row r="40" spans="1:14" x14ac:dyDescent="0.25">
      <c r="A40" s="8" t="s">
        <v>29</v>
      </c>
      <c r="B40" s="8"/>
      <c r="D40" s="13">
        <f t="shared" ref="D40:N40" si="19">IF(D33&gt;0,D20/D33,0)</f>
        <v>0.12836438923395446</v>
      </c>
      <c r="E40" s="13">
        <f t="shared" si="19"/>
        <v>0.14854111405835543</v>
      </c>
      <c r="F40" s="13">
        <f t="shared" si="19"/>
        <v>0.10857142857142857</v>
      </c>
      <c r="G40" s="13">
        <f t="shared" si="19"/>
        <v>8.2191780821917804E-2</v>
      </c>
      <c r="H40" s="13">
        <f t="shared" si="19"/>
        <v>3.896103896103896E-2</v>
      </c>
      <c r="I40" s="13">
        <f t="shared" si="19"/>
        <v>0.44904458598726116</v>
      </c>
      <c r="J40" s="13">
        <f t="shared" si="19"/>
        <v>0.49549549549549549</v>
      </c>
      <c r="K40" s="13">
        <f t="shared" si="19"/>
        <v>0.42307692307692307</v>
      </c>
      <c r="L40" s="13">
        <f t="shared" si="19"/>
        <v>0.17204301075268819</v>
      </c>
      <c r="M40" s="13">
        <f t="shared" si="19"/>
        <v>0.42420382165605097</v>
      </c>
      <c r="N40" s="13">
        <f t="shared" si="19"/>
        <v>0.23739598629466471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20">RANK(E39,E$53:E$55)</f>
        <v>2</v>
      </c>
      <c r="F41" s="2">
        <f t="shared" si="20"/>
        <v>2</v>
      </c>
      <c r="G41" s="2">
        <f t="shared" si="20"/>
        <v>3</v>
      </c>
      <c r="H41" s="2">
        <f t="shared" si="20"/>
        <v>3</v>
      </c>
      <c r="I41" s="2">
        <f t="shared" si="20"/>
        <v>1</v>
      </c>
      <c r="J41" s="2">
        <f t="shared" si="20"/>
        <v>1</v>
      </c>
      <c r="K41" s="2">
        <f t="shared" si="20"/>
        <v>1</v>
      </c>
      <c r="L41" s="2">
        <f t="shared" si="20"/>
        <v>1</v>
      </c>
      <c r="M41" s="2">
        <f t="shared" si="20"/>
        <v>1</v>
      </c>
      <c r="N41" s="2">
        <f t="shared" si="20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21">IF(D31&gt;0,AVERAGE(D22:D30),0)</f>
        <v>50.714285714285715</v>
      </c>
      <c r="E43" s="2">
        <f t="shared" si="21"/>
        <v>36.857142857142854</v>
      </c>
      <c r="F43" s="2">
        <f t="shared" si="21"/>
        <v>20.142857142857142</v>
      </c>
      <c r="G43" s="2">
        <f t="shared" si="21"/>
        <v>11.714285714285714</v>
      </c>
      <c r="H43" s="2">
        <f t="shared" si="21"/>
        <v>9</v>
      </c>
      <c r="I43" s="2">
        <f t="shared" si="21"/>
        <v>24.714285714285715</v>
      </c>
      <c r="J43" s="2">
        <f t="shared" si="21"/>
        <v>16</v>
      </c>
      <c r="K43" s="2">
        <f t="shared" si="21"/>
        <v>12.857142857142858</v>
      </c>
      <c r="L43" s="2">
        <f t="shared" si="21"/>
        <v>6.4285714285714288</v>
      </c>
      <c r="M43" s="2">
        <f t="shared" si="21"/>
        <v>46.666666666666664</v>
      </c>
      <c r="N43" s="11">
        <f t="shared" si="21"/>
        <v>146.55555555555554</v>
      </c>
    </row>
    <row r="44" spans="1:14" x14ac:dyDescent="0.25">
      <c r="A44" s="8" t="s">
        <v>29</v>
      </c>
      <c r="B44" s="8"/>
      <c r="D44" s="13">
        <f>IF(D33&gt;0,D31/D33,0)</f>
        <v>0.73498964803312627</v>
      </c>
      <c r="E44" s="13">
        <f t="shared" ref="E44:N44" si="22">IF(E33&gt;0,E31/E33,0)</f>
        <v>0.68435013262599464</v>
      </c>
      <c r="F44" s="13">
        <f t="shared" si="22"/>
        <v>0.80571428571428572</v>
      </c>
      <c r="G44" s="13">
        <f t="shared" si="22"/>
        <v>0.56164383561643838</v>
      </c>
      <c r="H44" s="13">
        <f t="shared" si="22"/>
        <v>0.81818181818181823</v>
      </c>
      <c r="I44" s="13">
        <f t="shared" si="22"/>
        <v>0.55095541401273884</v>
      </c>
      <c r="J44" s="13">
        <f t="shared" si="22"/>
        <v>0.50450450450450446</v>
      </c>
      <c r="K44" s="13">
        <f t="shared" si="22"/>
        <v>0.57692307692307687</v>
      </c>
      <c r="L44" s="13">
        <f t="shared" si="22"/>
        <v>0.4838709677419355</v>
      </c>
      <c r="M44" s="13">
        <f t="shared" si="22"/>
        <v>0.53503184713375795</v>
      </c>
      <c r="N44" s="13">
        <f t="shared" si="22"/>
        <v>0.64561918746940772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3">RANK(E43,E$53:E$55)</f>
        <v>1</v>
      </c>
      <c r="F45" s="2">
        <f t="shared" si="23"/>
        <v>1</v>
      </c>
      <c r="G45" s="2">
        <f t="shared" si="23"/>
        <v>2</v>
      </c>
      <c r="H45" s="2">
        <f t="shared" si="23"/>
        <v>1</v>
      </c>
      <c r="I45" s="2">
        <f t="shared" si="23"/>
        <v>2</v>
      </c>
      <c r="J45" s="2">
        <f t="shared" si="23"/>
        <v>2</v>
      </c>
      <c r="K45" s="2">
        <f t="shared" si="23"/>
        <v>2</v>
      </c>
      <c r="L45" s="2">
        <f t="shared" si="23"/>
        <v>3</v>
      </c>
      <c r="M45" s="2">
        <f t="shared" si="23"/>
        <v>2</v>
      </c>
      <c r="N45" s="2">
        <f t="shared" si="23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4">D33/COUNTA($B$9:$B$30)</f>
        <v>30.1875</v>
      </c>
      <c r="E47" s="11">
        <f t="shared" si="24"/>
        <v>23.5625</v>
      </c>
      <c r="F47" s="11">
        <f t="shared" si="24"/>
        <v>10.9375</v>
      </c>
      <c r="G47" s="11">
        <f t="shared" si="24"/>
        <v>9.125</v>
      </c>
      <c r="H47" s="11">
        <f t="shared" si="24"/>
        <v>4.8125</v>
      </c>
      <c r="I47" s="11">
        <f t="shared" si="24"/>
        <v>19.625</v>
      </c>
      <c r="J47" s="11">
        <f t="shared" si="24"/>
        <v>13.875</v>
      </c>
      <c r="K47" s="11">
        <f t="shared" si="24"/>
        <v>9.75</v>
      </c>
      <c r="L47" s="11">
        <f t="shared" si="24"/>
        <v>5.8125</v>
      </c>
      <c r="M47" s="11">
        <f t="shared" si="24"/>
        <v>49.0625</v>
      </c>
      <c r="N47" s="11">
        <f t="shared" si="24"/>
        <v>127.6875</v>
      </c>
    </row>
    <row r="52" spans="4:14" x14ac:dyDescent="0.25">
      <c r="D52" s="2" t="s">
        <v>34</v>
      </c>
    </row>
    <row r="53" spans="4:14" x14ac:dyDescent="0.25">
      <c r="D53">
        <f>D35</f>
        <v>16.5</v>
      </c>
      <c r="E53">
        <f t="shared" ref="E53:N53" si="25">E35</f>
        <v>15.75</v>
      </c>
      <c r="F53">
        <f t="shared" si="25"/>
        <v>3.75</v>
      </c>
      <c r="G53">
        <f t="shared" si="25"/>
        <v>13</v>
      </c>
      <c r="H53">
        <f t="shared" si="25"/>
        <v>2.75</v>
      </c>
      <c r="I53">
        <f t="shared" si="25"/>
        <v>0</v>
      </c>
      <c r="J53">
        <f t="shared" si="25"/>
        <v>0</v>
      </c>
      <c r="K53">
        <f t="shared" si="25"/>
        <v>0</v>
      </c>
      <c r="L53">
        <f t="shared" si="25"/>
        <v>8</v>
      </c>
      <c r="M53">
        <f t="shared" si="25"/>
        <v>5.333333333333333</v>
      </c>
      <c r="N53" s="10">
        <f t="shared" si="25"/>
        <v>39.833333333333336</v>
      </c>
    </row>
    <row r="54" spans="4:14" x14ac:dyDescent="0.25">
      <c r="D54">
        <f>D39</f>
        <v>31</v>
      </c>
      <c r="E54">
        <f t="shared" ref="E54:N54" si="26">E39</f>
        <v>28</v>
      </c>
      <c r="F54">
        <f t="shared" si="26"/>
        <v>9.5</v>
      </c>
      <c r="G54">
        <f t="shared" si="26"/>
        <v>6</v>
      </c>
      <c r="H54">
        <f t="shared" si="26"/>
        <v>1.5</v>
      </c>
      <c r="I54">
        <f t="shared" si="26"/>
        <v>70.5</v>
      </c>
      <c r="J54">
        <f t="shared" si="26"/>
        <v>55</v>
      </c>
      <c r="K54">
        <f t="shared" si="26"/>
        <v>33</v>
      </c>
      <c r="L54">
        <f t="shared" si="26"/>
        <v>8</v>
      </c>
      <c r="M54">
        <f t="shared" si="26"/>
        <v>166.5</v>
      </c>
      <c r="N54" s="10">
        <f t="shared" si="26"/>
        <v>242.5</v>
      </c>
    </row>
    <row r="55" spans="4:14" x14ac:dyDescent="0.25">
      <c r="D55">
        <f>D43</f>
        <v>50.714285714285715</v>
      </c>
      <c r="E55">
        <f t="shared" ref="E55:N55" si="27">E43</f>
        <v>36.857142857142854</v>
      </c>
      <c r="F55">
        <f t="shared" si="27"/>
        <v>20.142857142857142</v>
      </c>
      <c r="G55">
        <f t="shared" si="27"/>
        <v>11.714285714285714</v>
      </c>
      <c r="H55">
        <f t="shared" si="27"/>
        <v>9</v>
      </c>
      <c r="I55">
        <f t="shared" si="27"/>
        <v>24.714285714285715</v>
      </c>
      <c r="J55">
        <f t="shared" si="27"/>
        <v>16</v>
      </c>
      <c r="K55">
        <f t="shared" si="27"/>
        <v>12.857142857142858</v>
      </c>
      <c r="L55">
        <f t="shared" si="27"/>
        <v>6.4285714285714288</v>
      </c>
      <c r="M55">
        <f t="shared" si="27"/>
        <v>46.666666666666664</v>
      </c>
      <c r="N55" s="10">
        <f t="shared" si="27"/>
        <v>146.55555555555554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19" workbookViewId="0">
      <selection sqref="A1:N1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45" x14ac:dyDescent="0.3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45" x14ac:dyDescent="0.3">
      <c r="A3" s="23">
        <v>2017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" customFormat="1" ht="75" x14ac:dyDescent="0.25">
      <c r="A5" s="16" t="s">
        <v>0</v>
      </c>
      <c r="B5" s="17" t="s">
        <v>1</v>
      </c>
      <c r="C5" s="17"/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.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45" customHeight="1" x14ac:dyDescent="0.25">
      <c r="A7" s="4" t="s">
        <v>15</v>
      </c>
      <c r="B7" s="3"/>
      <c r="D7">
        <f>SUM(January:December!D7)</f>
        <v>371</v>
      </c>
      <c r="E7">
        <f>SUM(January:December!E7)</f>
        <v>62</v>
      </c>
      <c r="F7">
        <f>SUM(January:December!F7)</f>
        <v>19</v>
      </c>
      <c r="G7">
        <f>SUM(January:December!G7)</f>
        <v>41</v>
      </c>
      <c r="H7">
        <f>SUM(January:December!H7)</f>
        <v>7</v>
      </c>
      <c r="I7">
        <f>SUM(January:December!I7)</f>
        <v>18</v>
      </c>
      <c r="J7">
        <f>SUM(January:December!J7)</f>
        <v>11</v>
      </c>
      <c r="K7">
        <f>SUM(January:December!K7)</f>
        <v>6</v>
      </c>
      <c r="L7">
        <f>SUM(January:December!L7)</f>
        <v>1</v>
      </c>
      <c r="M7" s="2">
        <f>SUM(I7:L7)</f>
        <v>36</v>
      </c>
      <c r="N7" s="2">
        <f>SUM(D7:L7)</f>
        <v>536</v>
      </c>
    </row>
    <row r="8" spans="1:14" ht="14.45" customHeight="1" x14ac:dyDescent="0.25">
      <c r="A8" s="5" t="s">
        <v>16</v>
      </c>
      <c r="B8" s="5"/>
      <c r="D8" s="9">
        <f>D7</f>
        <v>371</v>
      </c>
      <c r="E8" s="9">
        <f t="shared" ref="E8:N8" si="0">E7</f>
        <v>62</v>
      </c>
      <c r="F8" s="9">
        <f t="shared" si="0"/>
        <v>19</v>
      </c>
      <c r="G8" s="9">
        <f t="shared" si="0"/>
        <v>41</v>
      </c>
      <c r="H8" s="9">
        <f t="shared" si="0"/>
        <v>7</v>
      </c>
      <c r="I8" s="9">
        <f t="shared" si="0"/>
        <v>18</v>
      </c>
      <c r="J8" s="9">
        <f t="shared" si="0"/>
        <v>11</v>
      </c>
      <c r="K8" s="9">
        <f t="shared" si="0"/>
        <v>6</v>
      </c>
      <c r="L8" s="9">
        <f t="shared" si="0"/>
        <v>1</v>
      </c>
      <c r="M8" s="9">
        <f t="shared" si="0"/>
        <v>36</v>
      </c>
      <c r="N8" s="9">
        <f t="shared" si="0"/>
        <v>536</v>
      </c>
    </row>
    <row r="9" spans="1:14" x14ac:dyDescent="0.25">
      <c r="A9" s="5"/>
      <c r="B9" s="5"/>
    </row>
    <row r="10" spans="1:14" ht="14.45" x14ac:dyDescent="0.3">
      <c r="A10" s="4" t="s">
        <v>37</v>
      </c>
      <c r="B10" s="14">
        <v>2</v>
      </c>
      <c r="D10">
        <f>SUM(January:December!D10)</f>
        <v>983</v>
      </c>
      <c r="E10">
        <f>SUM(January:December!E10)</f>
        <v>684</v>
      </c>
      <c r="F10">
        <f>SUM(January:December!F10)</f>
        <v>216</v>
      </c>
      <c r="G10">
        <f>SUM(January:December!G10)</f>
        <v>362</v>
      </c>
      <c r="H10">
        <f>SUM(January:December!H10)</f>
        <v>262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:M15" si="1">SUM(I10:L10)</f>
        <v>0</v>
      </c>
      <c r="N10" s="2">
        <f t="shared" ref="N10:N15" si="2">SUM(D10:L10)</f>
        <v>2507</v>
      </c>
    </row>
    <row r="11" spans="1:14" ht="14.45" x14ac:dyDescent="0.3">
      <c r="A11" s="4" t="s">
        <v>35</v>
      </c>
      <c r="B11" s="14">
        <v>2</v>
      </c>
      <c r="D11">
        <f>SUM(January:December!D11)</f>
        <v>0</v>
      </c>
      <c r="E11">
        <f>SUM(January:December!E11)</f>
        <v>0</v>
      </c>
      <c r="F11">
        <f>SUM(January:December!F11)</f>
        <v>0</v>
      </c>
      <c r="G11">
        <f>SUM(January:December!G11)</f>
        <v>0</v>
      </c>
      <c r="H11">
        <f>SUM(January:December!H11)</f>
        <v>2</v>
      </c>
      <c r="I11">
        <f>SUM(January:December!I11)</f>
        <v>0</v>
      </c>
      <c r="J11">
        <f>SUM(January:December!J11)</f>
        <v>0</v>
      </c>
      <c r="K11">
        <f>SUM(January:December!K11)</f>
        <v>0</v>
      </c>
      <c r="L11">
        <f>SUM(January:December!L11)</f>
        <v>0</v>
      </c>
      <c r="M11" s="2">
        <f t="shared" si="1"/>
        <v>0</v>
      </c>
      <c r="N11" s="2">
        <f t="shared" si="2"/>
        <v>2</v>
      </c>
    </row>
    <row r="12" spans="1:14" x14ac:dyDescent="0.25">
      <c r="A12" s="4" t="s">
        <v>40</v>
      </c>
      <c r="B12" s="14">
        <v>4</v>
      </c>
      <c r="D12">
        <f>SUM(January:December!D12)</f>
        <v>0</v>
      </c>
      <c r="E12">
        <f>SUM(January:December!E12)</f>
        <v>0</v>
      </c>
      <c r="F12">
        <f>SUM(January:December!F12)</f>
        <v>0</v>
      </c>
      <c r="G12">
        <f>SUM(January:December!G12)</f>
        <v>0</v>
      </c>
      <c r="H12">
        <f>SUM(January:December!H12)</f>
        <v>0</v>
      </c>
      <c r="I12">
        <f>SUM(January:December!I12)</f>
        <v>0</v>
      </c>
      <c r="J12">
        <f>SUM(January:December!J12)</f>
        <v>0</v>
      </c>
      <c r="K12">
        <f>SUM(January:December!K12)</f>
        <v>0</v>
      </c>
      <c r="L12">
        <f>SUM(January:December!L12)</f>
        <v>22</v>
      </c>
      <c r="M12" s="2">
        <f t="shared" ref="M12:M14" si="3">SUM(I12:L12)</f>
        <v>22</v>
      </c>
      <c r="N12" s="2">
        <f t="shared" ref="N12:N14" si="4">SUM(D12:L12)</f>
        <v>22</v>
      </c>
    </row>
    <row r="13" spans="1:14" ht="14.45" x14ac:dyDescent="0.3">
      <c r="A13" s="18" t="s">
        <v>41</v>
      </c>
      <c r="B13" s="14">
        <v>4</v>
      </c>
      <c r="D13">
        <f>SUM(January:December!D13)</f>
        <v>0</v>
      </c>
      <c r="E13">
        <f>SUM(January:December!E13)</f>
        <v>0</v>
      </c>
      <c r="F13">
        <f>SUM(January:December!F13)</f>
        <v>0</v>
      </c>
      <c r="G13">
        <f>SUM(January:December!G13)</f>
        <v>0</v>
      </c>
      <c r="H13">
        <f>SUM(January:December!H13)</f>
        <v>0</v>
      </c>
      <c r="I13">
        <f>SUM(January:December!I13)</f>
        <v>0</v>
      </c>
      <c r="J13">
        <f>SUM(January:December!J13)</f>
        <v>0</v>
      </c>
      <c r="K13">
        <f>SUM(January:December!K13)</f>
        <v>0</v>
      </c>
      <c r="L13">
        <f>SUM(January:December!L13)</f>
        <v>21</v>
      </c>
      <c r="M13" s="2">
        <f t="shared" si="3"/>
        <v>21</v>
      </c>
      <c r="N13" s="2">
        <f t="shared" si="4"/>
        <v>21</v>
      </c>
    </row>
    <row r="14" spans="1:14" ht="14.45" x14ac:dyDescent="0.3">
      <c r="A14" s="18" t="s">
        <v>42</v>
      </c>
      <c r="B14" s="14">
        <v>4</v>
      </c>
      <c r="D14">
        <f>SUM(January:December!D14)</f>
        <v>0</v>
      </c>
      <c r="E14">
        <f>SUM(January:December!E14)</f>
        <v>0</v>
      </c>
      <c r="F14">
        <f>SUM(January:December!F14)</f>
        <v>0</v>
      </c>
      <c r="G14">
        <f>SUM(January:December!G14)</f>
        <v>0</v>
      </c>
      <c r="H14">
        <f>SUM(January:December!H14)</f>
        <v>0</v>
      </c>
      <c r="I14">
        <f>SUM(January:December!I14)</f>
        <v>0</v>
      </c>
      <c r="J14">
        <f>SUM(January:December!J14)</f>
        <v>0</v>
      </c>
      <c r="K14">
        <f>SUM(January:December!K14)</f>
        <v>0</v>
      </c>
      <c r="L14">
        <f>SUM(January:December!L14)</f>
        <v>24</v>
      </c>
      <c r="M14" s="2">
        <f t="shared" si="3"/>
        <v>24</v>
      </c>
      <c r="N14" s="2">
        <f t="shared" si="4"/>
        <v>24</v>
      </c>
    </row>
    <row r="15" spans="1:14" x14ac:dyDescent="0.25">
      <c r="A15" s="4" t="s">
        <v>18</v>
      </c>
      <c r="B15" s="14">
        <v>4</v>
      </c>
      <c r="D15">
        <f>SUM(January:December!D15)</f>
        <v>106</v>
      </c>
      <c r="E15">
        <f>SUM(January:December!E15)</f>
        <v>74</v>
      </c>
      <c r="F15">
        <f>SUM(January:December!F15)</f>
        <v>28</v>
      </c>
      <c r="G15">
        <f>SUM(January:December!G15)</f>
        <v>37</v>
      </c>
      <c r="H15">
        <f>SUM(January:December!H15)</f>
        <v>7</v>
      </c>
      <c r="I15">
        <f>SUM(January:December!I15)</f>
        <v>602</v>
      </c>
      <c r="J15">
        <f>SUM(January:December!J15)</f>
        <v>320</v>
      </c>
      <c r="K15">
        <f>SUM(January:December!K15)</f>
        <v>235</v>
      </c>
      <c r="L15">
        <f>SUM(January:December!L15)</f>
        <v>224</v>
      </c>
      <c r="M15" s="2">
        <f t="shared" si="1"/>
        <v>1381</v>
      </c>
      <c r="N15" s="2">
        <f t="shared" si="2"/>
        <v>1633</v>
      </c>
    </row>
    <row r="16" spans="1:14" x14ac:dyDescent="0.25">
      <c r="A16" s="5" t="s">
        <v>19</v>
      </c>
      <c r="B16" s="6"/>
      <c r="D16" s="9">
        <f>SUM(D10:D15)</f>
        <v>1089</v>
      </c>
      <c r="E16" s="9">
        <f t="shared" ref="E16:N16" si="5">SUM(E10:E15)</f>
        <v>758</v>
      </c>
      <c r="F16" s="9">
        <f t="shared" si="5"/>
        <v>244</v>
      </c>
      <c r="G16" s="9">
        <f t="shared" si="5"/>
        <v>399</v>
      </c>
      <c r="H16" s="9">
        <f t="shared" si="5"/>
        <v>271</v>
      </c>
      <c r="I16" s="9">
        <f t="shared" si="5"/>
        <v>602</v>
      </c>
      <c r="J16" s="9">
        <f t="shared" si="5"/>
        <v>320</v>
      </c>
      <c r="K16" s="9">
        <f t="shared" si="5"/>
        <v>235</v>
      </c>
      <c r="L16" s="9">
        <f t="shared" si="5"/>
        <v>291</v>
      </c>
      <c r="M16" s="9">
        <f t="shared" si="5"/>
        <v>1448</v>
      </c>
      <c r="N16" s="9">
        <f t="shared" si="5"/>
        <v>4209</v>
      </c>
    </row>
    <row r="17" spans="1:14" x14ac:dyDescent="0.25">
      <c r="A17" s="3"/>
      <c r="B17" s="15"/>
    </row>
    <row r="18" spans="1:14" ht="14.45" x14ac:dyDescent="0.3">
      <c r="A18" s="4" t="s">
        <v>24</v>
      </c>
      <c r="B18" s="14">
        <v>1</v>
      </c>
      <c r="D18">
        <f>SUM(January:December!D18)</f>
        <v>878</v>
      </c>
      <c r="E18">
        <f>SUM(January:December!E18)</f>
        <v>603</v>
      </c>
      <c r="F18">
        <f>SUM(January:December!F18)</f>
        <v>261</v>
      </c>
      <c r="G18">
        <f>SUM(January:December!G18)</f>
        <v>89</v>
      </c>
      <c r="H18">
        <f>SUM(January:December!H18)</f>
        <v>55</v>
      </c>
      <c r="I18">
        <f>SUM(January:December!I18)</f>
        <v>0</v>
      </c>
      <c r="J18">
        <f>SUM(January:December!J18)</f>
        <v>0</v>
      </c>
      <c r="K18">
        <f>SUM(January:December!K18)</f>
        <v>0</v>
      </c>
      <c r="L18">
        <f>SUM(January:December!L18)</f>
        <v>1</v>
      </c>
      <c r="M18" s="2">
        <f t="shared" ref="M18" si="6">SUM(I18:L18)</f>
        <v>1</v>
      </c>
      <c r="N18" s="2">
        <f t="shared" ref="N18" si="7">SUM(D18:L18)</f>
        <v>1887</v>
      </c>
    </row>
    <row r="19" spans="1:14" x14ac:dyDescent="0.25">
      <c r="A19" s="4" t="s">
        <v>20</v>
      </c>
      <c r="B19" s="14">
        <v>7</v>
      </c>
      <c r="D19">
        <f>SUM(January:December!D19)</f>
        <v>0</v>
      </c>
      <c r="E19">
        <f>SUM(January:December!E19)</f>
        <v>0</v>
      </c>
      <c r="F19">
        <f>SUM(January:December!F19)</f>
        <v>0</v>
      </c>
      <c r="G19">
        <f>SUM(January:December!G19)</f>
        <v>0</v>
      </c>
      <c r="H19">
        <f>SUM(January:December!H19)</f>
        <v>0</v>
      </c>
      <c r="I19">
        <f>SUM(January:December!I19)</f>
        <v>1748</v>
      </c>
      <c r="J19">
        <f>SUM(January:December!J19)</f>
        <v>1312</v>
      </c>
      <c r="K19">
        <f>SUM(January:December!K19)</f>
        <v>674</v>
      </c>
      <c r="L19">
        <f>SUM(January:December!L19)</f>
        <v>202</v>
      </c>
      <c r="M19" s="2">
        <f t="shared" ref="M19" si="8">SUM(I19:L19)</f>
        <v>3936</v>
      </c>
      <c r="N19" s="2">
        <f t="shared" ref="N19" si="9">SUM(D19:L19)</f>
        <v>3936</v>
      </c>
    </row>
    <row r="20" spans="1:14" x14ac:dyDescent="0.25">
      <c r="A20" s="5" t="s">
        <v>21</v>
      </c>
      <c r="B20" s="6"/>
      <c r="D20" s="9">
        <f>SUM(D18:D19)</f>
        <v>878</v>
      </c>
      <c r="E20" s="9">
        <f>SUM(E18:E19)</f>
        <v>603</v>
      </c>
      <c r="F20" s="9">
        <f t="shared" ref="F20:N20" si="10">SUM(F18:F19)</f>
        <v>261</v>
      </c>
      <c r="G20" s="9">
        <f t="shared" si="10"/>
        <v>89</v>
      </c>
      <c r="H20" s="9">
        <f t="shared" si="10"/>
        <v>55</v>
      </c>
      <c r="I20" s="9">
        <f t="shared" si="10"/>
        <v>1748</v>
      </c>
      <c r="J20" s="9">
        <f t="shared" si="10"/>
        <v>1312</v>
      </c>
      <c r="K20" s="9">
        <f t="shared" si="10"/>
        <v>674</v>
      </c>
      <c r="L20" s="9">
        <f t="shared" si="10"/>
        <v>203</v>
      </c>
      <c r="M20" s="9">
        <f t="shared" si="10"/>
        <v>3937</v>
      </c>
      <c r="N20" s="9">
        <f t="shared" si="10"/>
        <v>5823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f>SUM(January:December!D22)</f>
        <v>0</v>
      </c>
      <c r="E22">
        <f>SUM(January:December!E22)</f>
        <v>0</v>
      </c>
      <c r="F22">
        <f>SUM(January:December!F22)</f>
        <v>0</v>
      </c>
      <c r="G22">
        <f>SUM(January:December!G22)</f>
        <v>0</v>
      </c>
      <c r="H22">
        <f>SUM(January:December!H22)</f>
        <v>4</v>
      </c>
      <c r="I22">
        <f>SUM(January:December!I22)</f>
        <v>1952</v>
      </c>
      <c r="J22">
        <f>SUM(January:December!J22)</f>
        <v>1123</v>
      </c>
      <c r="K22">
        <f>SUM(January:December!K22)</f>
        <v>830</v>
      </c>
      <c r="L22">
        <f>SUM(January:December!L22)</f>
        <v>402</v>
      </c>
      <c r="M22" s="2">
        <f t="shared" ref="M22:M30" si="11">SUM(I22:L22)</f>
        <v>4307</v>
      </c>
      <c r="N22" s="2">
        <f t="shared" ref="N22:N30" si="12">SUM(D22:L22)</f>
        <v>4311</v>
      </c>
    </row>
    <row r="23" spans="1:14" x14ac:dyDescent="0.25">
      <c r="A23" s="7" t="s">
        <v>22</v>
      </c>
      <c r="B23" s="14">
        <v>11</v>
      </c>
      <c r="D23">
        <f>SUM(January:December!D23)</f>
        <v>809</v>
      </c>
      <c r="E23">
        <f>SUM(January:December!E23)</f>
        <v>640</v>
      </c>
      <c r="F23">
        <f>SUM(January:December!F23)</f>
        <v>256</v>
      </c>
      <c r="G23">
        <f>SUM(January:December!G23)</f>
        <v>178</v>
      </c>
      <c r="H23">
        <f>SUM(January:December!H23)</f>
        <v>91</v>
      </c>
      <c r="I23">
        <f>SUM(January:December!I23)</f>
        <v>0</v>
      </c>
      <c r="J23">
        <f>SUM(January:December!J23)</f>
        <v>0</v>
      </c>
      <c r="K23">
        <f>SUM(January:December!K23)</f>
        <v>0</v>
      </c>
      <c r="L23">
        <f>SUM(January:December!L23)</f>
        <v>0</v>
      </c>
      <c r="M23" s="2">
        <f t="shared" si="11"/>
        <v>0</v>
      </c>
      <c r="N23" s="2">
        <f t="shared" si="12"/>
        <v>1974</v>
      </c>
    </row>
    <row r="24" spans="1:14" x14ac:dyDescent="0.25">
      <c r="A24" s="7" t="s">
        <v>23</v>
      </c>
      <c r="B24" s="14">
        <v>3</v>
      </c>
      <c r="D24">
        <f>SUM(January:December!D24)</f>
        <v>569</v>
      </c>
      <c r="E24">
        <f>SUM(January:December!E24)</f>
        <v>398</v>
      </c>
      <c r="F24">
        <f>SUM(January:December!F24)</f>
        <v>189</v>
      </c>
      <c r="G24">
        <f>SUM(January:December!G24)</f>
        <v>96</v>
      </c>
      <c r="H24">
        <f>SUM(January:December!H24)</f>
        <v>86</v>
      </c>
      <c r="I24">
        <f>SUM(January:December!I24)</f>
        <v>0</v>
      </c>
      <c r="J24">
        <f>SUM(January:December!J24)</f>
        <v>0</v>
      </c>
      <c r="K24">
        <f>SUM(January:December!K24)</f>
        <v>0</v>
      </c>
      <c r="L24">
        <f>SUM(January:December!L24)</f>
        <v>0</v>
      </c>
      <c r="M24" s="2">
        <f t="shared" si="11"/>
        <v>0</v>
      </c>
      <c r="N24" s="2">
        <f t="shared" si="12"/>
        <v>1338</v>
      </c>
    </row>
    <row r="25" spans="1:14" x14ac:dyDescent="0.25">
      <c r="A25" s="4" t="s">
        <v>18</v>
      </c>
      <c r="B25" s="14"/>
      <c r="D25">
        <f>SUM(January:December!D25)</f>
        <v>113</v>
      </c>
      <c r="E25">
        <f>SUM(January:December!E25)</f>
        <v>88</v>
      </c>
      <c r="F25">
        <f>SUM(January:December!F25)</f>
        <v>34</v>
      </c>
      <c r="G25">
        <f>SUM(January:December!G25)</f>
        <v>22</v>
      </c>
      <c r="H25">
        <f>SUM(January:December!H25)</f>
        <v>23</v>
      </c>
      <c r="I25">
        <f>SUM(January:December!I25)</f>
        <v>0</v>
      </c>
      <c r="J25">
        <f>SUM(January:December!J25)</f>
        <v>0</v>
      </c>
      <c r="K25">
        <f>SUM(January:December!K25)</f>
        <v>0</v>
      </c>
      <c r="L25">
        <f>SUM(January:December!L25)</f>
        <v>0</v>
      </c>
      <c r="M25" s="2">
        <f t="shared" ref="M25" si="13">SUM(I25:L25)</f>
        <v>0</v>
      </c>
      <c r="N25" s="2">
        <f t="shared" ref="N25" si="14">SUM(D25:L25)</f>
        <v>280</v>
      </c>
    </row>
    <row r="26" spans="1:14" x14ac:dyDescent="0.25">
      <c r="A26" s="4" t="s">
        <v>38</v>
      </c>
      <c r="B26" s="14">
        <v>5</v>
      </c>
      <c r="D26">
        <f>SUM(January:December!D26)</f>
        <v>821</v>
      </c>
      <c r="E26">
        <f>SUM(January:December!E26)</f>
        <v>573</v>
      </c>
      <c r="F26">
        <f>SUM(January:December!F26)</f>
        <v>328</v>
      </c>
      <c r="G26">
        <f>SUM(January:December!G26)</f>
        <v>195</v>
      </c>
      <c r="H26">
        <f>SUM(January:December!H26)</f>
        <v>129</v>
      </c>
      <c r="I26">
        <f>SUM(January:December!I26)</f>
        <v>0</v>
      </c>
      <c r="J26">
        <f>SUM(January:December!J26)</f>
        <v>0</v>
      </c>
      <c r="K26">
        <f>SUM(January:December!K26)</f>
        <v>0</v>
      </c>
      <c r="L26">
        <f>SUM(January:December!L26)</f>
        <v>0</v>
      </c>
      <c r="M26" s="2">
        <f t="shared" si="11"/>
        <v>0</v>
      </c>
      <c r="N26" s="2">
        <f t="shared" si="12"/>
        <v>2046</v>
      </c>
    </row>
    <row r="27" spans="1:14" x14ac:dyDescent="0.25">
      <c r="A27" s="18" t="s">
        <v>36</v>
      </c>
      <c r="B27" s="14">
        <v>6</v>
      </c>
      <c r="D27">
        <f>SUM(January:December!D27)</f>
        <v>766</v>
      </c>
      <c r="E27">
        <f>SUM(January:December!E27)</f>
        <v>575</v>
      </c>
      <c r="F27">
        <f>SUM(January:December!F27)</f>
        <v>312</v>
      </c>
      <c r="G27">
        <f>SUM(January:December!G27)</f>
        <v>214</v>
      </c>
      <c r="H27">
        <f>SUM(January:December!H27)</f>
        <v>163</v>
      </c>
      <c r="I27">
        <f>SUM(January:December!I27)</f>
        <v>0</v>
      </c>
      <c r="J27">
        <f>SUM(January:December!J27)</f>
        <v>0</v>
      </c>
      <c r="K27">
        <f>SUM(January:December!K27)</f>
        <v>0</v>
      </c>
      <c r="L27">
        <f>SUM(January:December!L27)</f>
        <v>0</v>
      </c>
      <c r="M27" s="2">
        <f t="shared" si="11"/>
        <v>0</v>
      </c>
      <c r="N27" s="2">
        <f t="shared" si="12"/>
        <v>2030</v>
      </c>
    </row>
    <row r="28" spans="1:14" x14ac:dyDescent="0.25">
      <c r="A28" s="18" t="s">
        <v>17</v>
      </c>
      <c r="B28" s="14">
        <v>8</v>
      </c>
      <c r="D28">
        <f>SUM(January:December!D28)</f>
        <v>776</v>
      </c>
      <c r="E28">
        <f>SUM(January:December!E28)</f>
        <v>650</v>
      </c>
      <c r="F28">
        <f>SUM(January:December!F28)</f>
        <v>256</v>
      </c>
      <c r="G28">
        <f>SUM(January:December!G28)</f>
        <v>157</v>
      </c>
      <c r="H28">
        <f>SUM(January:December!H28)</f>
        <v>114</v>
      </c>
      <c r="I28">
        <f>SUM(January:December!I28)</f>
        <v>0</v>
      </c>
      <c r="J28">
        <f>SUM(January:December!J28)</f>
        <v>0</v>
      </c>
      <c r="K28">
        <f>SUM(January:December!K28)</f>
        <v>0</v>
      </c>
      <c r="L28">
        <f>SUM(January:December!L28)</f>
        <v>0</v>
      </c>
      <c r="M28" s="2">
        <f t="shared" si="11"/>
        <v>0</v>
      </c>
      <c r="N28" s="2">
        <f t="shared" si="12"/>
        <v>1953</v>
      </c>
    </row>
    <row r="29" spans="1:14" x14ac:dyDescent="0.25">
      <c r="A29" s="18" t="s">
        <v>35</v>
      </c>
      <c r="B29" s="14">
        <v>8</v>
      </c>
      <c r="D29">
        <f>SUM(January:December!D29)</f>
        <v>0</v>
      </c>
      <c r="E29">
        <f>SUM(January:December!E29)</f>
        <v>0</v>
      </c>
      <c r="F29">
        <f>SUM(January:December!F29)</f>
        <v>0</v>
      </c>
      <c r="G29">
        <f>SUM(January:December!G29)</f>
        <v>0</v>
      </c>
      <c r="H29">
        <f>SUM(January:December!H29)</f>
        <v>1</v>
      </c>
      <c r="I29">
        <f>SUM(January:December!I29)</f>
        <v>0</v>
      </c>
      <c r="J29">
        <f>SUM(January:December!J29)</f>
        <v>0</v>
      </c>
      <c r="K29">
        <f>SUM(January:December!K29)</f>
        <v>0</v>
      </c>
      <c r="L29">
        <f>SUM(January:December!L29)</f>
        <v>0</v>
      </c>
      <c r="M29" s="2">
        <f t="shared" si="11"/>
        <v>0</v>
      </c>
      <c r="N29" s="2">
        <f t="shared" si="12"/>
        <v>1</v>
      </c>
    </row>
    <row r="30" spans="1:14" x14ac:dyDescent="0.25">
      <c r="A30" s="18" t="s">
        <v>39</v>
      </c>
      <c r="B30" s="14">
        <v>9</v>
      </c>
      <c r="D30">
        <f>SUM(January:December!D30)</f>
        <v>833</v>
      </c>
      <c r="E30">
        <f>SUM(January:December!E30)</f>
        <v>558</v>
      </c>
      <c r="F30">
        <f>SUM(January:December!F30)</f>
        <v>318</v>
      </c>
      <c r="G30">
        <f>SUM(January:December!G30)</f>
        <v>194</v>
      </c>
      <c r="H30">
        <f>SUM(January:December!H30)</f>
        <v>177</v>
      </c>
      <c r="I30">
        <f>SUM(January:December!I30)</f>
        <v>0</v>
      </c>
      <c r="J30">
        <f>SUM(January:December!J30)</f>
        <v>0</v>
      </c>
      <c r="K30">
        <f>SUM(January:December!K30)</f>
        <v>0</v>
      </c>
      <c r="L30">
        <f>SUM(January:December!L30)</f>
        <v>0</v>
      </c>
      <c r="M30" s="2">
        <f t="shared" si="11"/>
        <v>0</v>
      </c>
      <c r="N30" s="2">
        <f t="shared" si="12"/>
        <v>2080</v>
      </c>
    </row>
    <row r="31" spans="1:14" x14ac:dyDescent="0.25">
      <c r="A31" s="5" t="s">
        <v>26</v>
      </c>
      <c r="B31" s="5"/>
      <c r="D31" s="9">
        <f t="shared" ref="D31:N31" si="15">SUM(D22:D30)</f>
        <v>4687</v>
      </c>
      <c r="E31" s="9">
        <f t="shared" si="15"/>
        <v>3482</v>
      </c>
      <c r="F31" s="9">
        <f t="shared" si="15"/>
        <v>1693</v>
      </c>
      <c r="G31" s="9">
        <f t="shared" si="15"/>
        <v>1056</v>
      </c>
      <c r="H31" s="9">
        <f t="shared" si="15"/>
        <v>788</v>
      </c>
      <c r="I31" s="9">
        <f t="shared" si="15"/>
        <v>1952</v>
      </c>
      <c r="J31" s="9">
        <f t="shared" si="15"/>
        <v>1123</v>
      </c>
      <c r="K31" s="9">
        <f t="shared" si="15"/>
        <v>830</v>
      </c>
      <c r="L31" s="9">
        <f t="shared" si="15"/>
        <v>402</v>
      </c>
      <c r="M31" s="9">
        <f t="shared" si="15"/>
        <v>4307</v>
      </c>
      <c r="N31" s="9">
        <f t="shared" si="15"/>
        <v>16013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6">D16+D20+D31</f>
        <v>6654</v>
      </c>
      <c r="E33" s="9">
        <f t="shared" si="16"/>
        <v>4843</v>
      </c>
      <c r="F33" s="9">
        <f t="shared" si="16"/>
        <v>2198</v>
      </c>
      <c r="G33" s="9">
        <f t="shared" si="16"/>
        <v>1544</v>
      </c>
      <c r="H33" s="9">
        <f t="shared" si="16"/>
        <v>1114</v>
      </c>
      <c r="I33" s="9">
        <f t="shared" si="16"/>
        <v>4302</v>
      </c>
      <c r="J33" s="9">
        <f t="shared" si="16"/>
        <v>2755</v>
      </c>
      <c r="K33" s="9">
        <f t="shared" si="16"/>
        <v>1739</v>
      </c>
      <c r="L33" s="9">
        <f t="shared" si="16"/>
        <v>896</v>
      </c>
      <c r="M33" s="9">
        <f t="shared" si="16"/>
        <v>9692</v>
      </c>
      <c r="N33" s="19">
        <f>SUM(D33:L33)</f>
        <v>26045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7">IF(D16&gt;0,AVERAGE(D10:D15),0)</f>
        <v>181.5</v>
      </c>
      <c r="E35" s="2">
        <f t="shared" si="17"/>
        <v>126.33333333333333</v>
      </c>
      <c r="F35" s="2">
        <f t="shared" si="17"/>
        <v>40.666666666666664</v>
      </c>
      <c r="G35" s="2">
        <f t="shared" si="17"/>
        <v>66.5</v>
      </c>
      <c r="H35" s="2">
        <f t="shared" si="17"/>
        <v>45.166666666666664</v>
      </c>
      <c r="I35" s="2">
        <f t="shared" si="17"/>
        <v>100.33333333333333</v>
      </c>
      <c r="J35" s="2">
        <f t="shared" si="17"/>
        <v>53.333333333333336</v>
      </c>
      <c r="K35" s="2">
        <f t="shared" si="17"/>
        <v>39.166666666666664</v>
      </c>
      <c r="L35" s="2">
        <f t="shared" si="17"/>
        <v>48.5</v>
      </c>
      <c r="M35" s="2">
        <f t="shared" si="17"/>
        <v>241.33333333333334</v>
      </c>
      <c r="N35" s="11">
        <f t="shared" si="17"/>
        <v>701.5</v>
      </c>
    </row>
    <row r="36" spans="1:14" x14ac:dyDescent="0.25">
      <c r="A36" s="8" t="s">
        <v>29</v>
      </c>
      <c r="B36" s="8"/>
      <c r="D36" s="13">
        <f t="shared" ref="D36:N36" si="18">IF(OR(D16&gt;0,D33&gt;0),D16/D33,0)</f>
        <v>0.1636609558160505</v>
      </c>
      <c r="E36" s="13">
        <f t="shared" si="18"/>
        <v>0.15651455709271114</v>
      </c>
      <c r="F36" s="13">
        <f t="shared" si="18"/>
        <v>0.11101000909918107</v>
      </c>
      <c r="G36" s="13">
        <f t="shared" si="18"/>
        <v>0.25841968911917096</v>
      </c>
      <c r="H36" s="13">
        <f t="shared" si="18"/>
        <v>0.24326750448833034</v>
      </c>
      <c r="I36" s="13">
        <f t="shared" si="18"/>
        <v>0.13993491399349139</v>
      </c>
      <c r="J36" s="13">
        <f t="shared" si="18"/>
        <v>0.1161524500907441</v>
      </c>
      <c r="K36" s="13">
        <f t="shared" si="18"/>
        <v>0.13513513513513514</v>
      </c>
      <c r="L36" s="13">
        <f t="shared" si="18"/>
        <v>0.3247767857142857</v>
      </c>
      <c r="M36" s="13">
        <f t="shared" si="18"/>
        <v>0.14940156830375567</v>
      </c>
      <c r="N36" s="13">
        <f t="shared" si="18"/>
        <v>0.16160491457093493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9">RANK(E35,E$53:E$55)</f>
        <v>3</v>
      </c>
      <c r="F37" s="2">
        <f t="shared" si="19"/>
        <v>3</v>
      </c>
      <c r="G37" s="2">
        <f t="shared" si="19"/>
        <v>2</v>
      </c>
      <c r="H37" s="2">
        <f t="shared" si="19"/>
        <v>2</v>
      </c>
      <c r="I37" s="2">
        <f t="shared" si="19"/>
        <v>3</v>
      </c>
      <c r="J37" s="2">
        <f t="shared" si="19"/>
        <v>3</v>
      </c>
      <c r="K37" s="2">
        <f t="shared" si="19"/>
        <v>3</v>
      </c>
      <c r="L37" s="2">
        <f t="shared" si="19"/>
        <v>2</v>
      </c>
      <c r="M37" s="2">
        <f t="shared" si="19"/>
        <v>3</v>
      </c>
      <c r="N37" s="2">
        <f t="shared" si="19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20">IF(D20&gt;0,AVERAGE(D18:D19),0)</f>
        <v>439</v>
      </c>
      <c r="E39" s="2">
        <f t="shared" si="20"/>
        <v>301.5</v>
      </c>
      <c r="F39" s="2">
        <f t="shared" si="20"/>
        <v>130.5</v>
      </c>
      <c r="G39" s="2">
        <f t="shared" si="20"/>
        <v>44.5</v>
      </c>
      <c r="H39" s="2">
        <f t="shared" si="20"/>
        <v>27.5</v>
      </c>
      <c r="I39" s="2">
        <f t="shared" si="20"/>
        <v>874</v>
      </c>
      <c r="J39" s="2">
        <f t="shared" si="20"/>
        <v>656</v>
      </c>
      <c r="K39" s="2">
        <f t="shared" si="20"/>
        <v>337</v>
      </c>
      <c r="L39" s="2">
        <f t="shared" si="20"/>
        <v>101.5</v>
      </c>
      <c r="M39" s="2">
        <f t="shared" si="20"/>
        <v>1968.5</v>
      </c>
      <c r="N39" s="11">
        <f t="shared" si="20"/>
        <v>2911.5</v>
      </c>
    </row>
    <row r="40" spans="1:14" x14ac:dyDescent="0.25">
      <c r="A40" s="8" t="s">
        <v>29</v>
      </c>
      <c r="B40" s="8"/>
      <c r="D40" s="13">
        <f t="shared" ref="D40:N40" si="21">IF(D33&gt;0,D20/D33,0)</f>
        <v>0.13195070634204989</v>
      </c>
      <c r="E40" s="13">
        <f t="shared" si="21"/>
        <v>0.1245096014866818</v>
      </c>
      <c r="F40" s="13">
        <f t="shared" si="21"/>
        <v>0.11874431301182893</v>
      </c>
      <c r="G40" s="13">
        <f t="shared" si="21"/>
        <v>5.7642487046632121E-2</v>
      </c>
      <c r="H40" s="13">
        <f t="shared" si="21"/>
        <v>4.9371633752244168E-2</v>
      </c>
      <c r="I40" s="13">
        <f t="shared" si="21"/>
        <v>0.40632264063226409</v>
      </c>
      <c r="J40" s="13">
        <f t="shared" si="21"/>
        <v>0.47622504537205079</v>
      </c>
      <c r="K40" s="13">
        <f t="shared" si="21"/>
        <v>0.38757906843013223</v>
      </c>
      <c r="L40" s="13">
        <f t="shared" si="21"/>
        <v>0.2265625</v>
      </c>
      <c r="M40" s="13">
        <f t="shared" si="21"/>
        <v>0.40621130829550145</v>
      </c>
      <c r="N40" s="13">
        <f t="shared" si="21"/>
        <v>0.22357458245344597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22">RANK(E39,E$53:E$55)</f>
        <v>2</v>
      </c>
      <c r="F41" s="2">
        <f t="shared" si="22"/>
        <v>2</v>
      </c>
      <c r="G41" s="2">
        <f t="shared" si="22"/>
        <v>3</v>
      </c>
      <c r="H41" s="2">
        <f t="shared" si="22"/>
        <v>3</v>
      </c>
      <c r="I41" s="2">
        <f t="shared" si="22"/>
        <v>1</v>
      </c>
      <c r="J41" s="2">
        <f t="shared" si="22"/>
        <v>1</v>
      </c>
      <c r="K41" s="2">
        <f t="shared" si="22"/>
        <v>1</v>
      </c>
      <c r="L41" s="2">
        <f t="shared" si="22"/>
        <v>1</v>
      </c>
      <c r="M41" s="2">
        <f t="shared" si="22"/>
        <v>1</v>
      </c>
      <c r="N41" s="2">
        <f t="shared" si="22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23">IF(D31&gt;0,AVERAGE(D22:D30),0)</f>
        <v>520.77777777777783</v>
      </c>
      <c r="E43" s="2">
        <f t="shared" si="23"/>
        <v>386.88888888888891</v>
      </c>
      <c r="F43" s="2">
        <f t="shared" si="23"/>
        <v>188.11111111111111</v>
      </c>
      <c r="G43" s="2">
        <f t="shared" si="23"/>
        <v>117.33333333333333</v>
      </c>
      <c r="H43" s="2">
        <f t="shared" si="23"/>
        <v>87.555555555555557</v>
      </c>
      <c r="I43" s="2">
        <f t="shared" si="23"/>
        <v>216.88888888888889</v>
      </c>
      <c r="J43" s="2">
        <f t="shared" si="23"/>
        <v>124.77777777777777</v>
      </c>
      <c r="K43" s="2">
        <f t="shared" si="23"/>
        <v>92.222222222222229</v>
      </c>
      <c r="L43" s="2">
        <f t="shared" si="23"/>
        <v>44.666666666666664</v>
      </c>
      <c r="M43" s="2">
        <f t="shared" si="23"/>
        <v>478.55555555555554</v>
      </c>
      <c r="N43" s="11">
        <f t="shared" si="23"/>
        <v>1779.2222222222222</v>
      </c>
    </row>
    <row r="44" spans="1:14" x14ac:dyDescent="0.25">
      <c r="A44" s="8" t="s">
        <v>29</v>
      </c>
      <c r="B44" s="8"/>
      <c r="D44" s="13">
        <f>IF(D33&gt;0,D31/D33,0)</f>
        <v>0.70438833784189958</v>
      </c>
      <c r="E44" s="13">
        <f t="shared" ref="E44:N44" si="24">IF(E33&gt;0,E31/E33,0)</f>
        <v>0.71897584142060711</v>
      </c>
      <c r="F44" s="13">
        <f t="shared" si="24"/>
        <v>0.77024567788899001</v>
      </c>
      <c r="G44" s="13">
        <f t="shared" si="24"/>
        <v>0.68393782383419688</v>
      </c>
      <c r="H44" s="13">
        <f t="shared" si="24"/>
        <v>0.70736086175942547</v>
      </c>
      <c r="I44" s="13">
        <f t="shared" si="24"/>
        <v>0.45374244537424452</v>
      </c>
      <c r="J44" s="13">
        <f t="shared" si="24"/>
        <v>0.40762250453720505</v>
      </c>
      <c r="K44" s="13">
        <f t="shared" si="24"/>
        <v>0.47728579643473262</v>
      </c>
      <c r="L44" s="13">
        <f t="shared" si="24"/>
        <v>0.4486607142857143</v>
      </c>
      <c r="M44" s="13">
        <f t="shared" si="24"/>
        <v>0.44438712340074288</v>
      </c>
      <c r="N44" s="13">
        <f t="shared" si="24"/>
        <v>0.61482050297561908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5">RANK(E43,E$53:E$55)</f>
        <v>1</v>
      </c>
      <c r="F45" s="2">
        <f t="shared" si="25"/>
        <v>1</v>
      </c>
      <c r="G45" s="2">
        <f t="shared" si="25"/>
        <v>1</v>
      </c>
      <c r="H45" s="2">
        <f t="shared" si="25"/>
        <v>1</v>
      </c>
      <c r="I45" s="2">
        <f t="shared" si="25"/>
        <v>2</v>
      </c>
      <c r="J45" s="2">
        <f t="shared" si="25"/>
        <v>2</v>
      </c>
      <c r="K45" s="2">
        <f t="shared" si="25"/>
        <v>2</v>
      </c>
      <c r="L45" s="2">
        <f t="shared" si="25"/>
        <v>3</v>
      </c>
      <c r="M45" s="2">
        <f t="shared" si="25"/>
        <v>2</v>
      </c>
      <c r="N45" s="2">
        <f t="shared" si="25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6">D33/COUNTA($B$9:$B$30)</f>
        <v>415.875</v>
      </c>
      <c r="E47" s="11">
        <f t="shared" si="26"/>
        <v>302.6875</v>
      </c>
      <c r="F47" s="11">
        <f t="shared" si="26"/>
        <v>137.375</v>
      </c>
      <c r="G47" s="11">
        <f t="shared" si="26"/>
        <v>96.5</v>
      </c>
      <c r="H47" s="11">
        <f t="shared" si="26"/>
        <v>69.625</v>
      </c>
      <c r="I47" s="11">
        <f t="shared" si="26"/>
        <v>268.875</v>
      </c>
      <c r="J47" s="11">
        <f t="shared" si="26"/>
        <v>172.1875</v>
      </c>
      <c r="K47" s="11">
        <f t="shared" si="26"/>
        <v>108.6875</v>
      </c>
      <c r="L47" s="11">
        <f t="shared" si="26"/>
        <v>56</v>
      </c>
      <c r="M47" s="11">
        <f t="shared" si="26"/>
        <v>605.75</v>
      </c>
      <c r="N47" s="11">
        <f t="shared" si="26"/>
        <v>1627.8125</v>
      </c>
    </row>
    <row r="52" spans="4:14" x14ac:dyDescent="0.25">
      <c r="D52" s="2" t="s">
        <v>34</v>
      </c>
    </row>
    <row r="53" spans="4:14" x14ac:dyDescent="0.25">
      <c r="D53">
        <f>D35</f>
        <v>181.5</v>
      </c>
      <c r="E53">
        <f t="shared" ref="E53:N53" si="27">E35</f>
        <v>126.33333333333333</v>
      </c>
      <c r="F53">
        <f t="shared" si="27"/>
        <v>40.666666666666664</v>
      </c>
      <c r="G53">
        <f t="shared" si="27"/>
        <v>66.5</v>
      </c>
      <c r="H53">
        <f t="shared" si="27"/>
        <v>45.166666666666664</v>
      </c>
      <c r="I53">
        <f t="shared" si="27"/>
        <v>100.33333333333333</v>
      </c>
      <c r="J53">
        <f t="shared" si="27"/>
        <v>53.333333333333336</v>
      </c>
      <c r="K53">
        <f t="shared" si="27"/>
        <v>39.166666666666664</v>
      </c>
      <c r="L53">
        <f t="shared" si="27"/>
        <v>48.5</v>
      </c>
      <c r="M53">
        <f t="shared" si="27"/>
        <v>241.33333333333334</v>
      </c>
      <c r="N53" s="10">
        <f t="shared" si="27"/>
        <v>701.5</v>
      </c>
    </row>
    <row r="54" spans="4:14" x14ac:dyDescent="0.25">
      <c r="D54">
        <f>D39</f>
        <v>439</v>
      </c>
      <c r="E54">
        <f t="shared" ref="E54:N54" si="28">E39</f>
        <v>301.5</v>
      </c>
      <c r="F54">
        <f t="shared" si="28"/>
        <v>130.5</v>
      </c>
      <c r="G54">
        <f t="shared" si="28"/>
        <v>44.5</v>
      </c>
      <c r="H54">
        <f t="shared" si="28"/>
        <v>27.5</v>
      </c>
      <c r="I54">
        <f t="shared" si="28"/>
        <v>874</v>
      </c>
      <c r="J54">
        <f t="shared" si="28"/>
        <v>656</v>
      </c>
      <c r="K54">
        <f t="shared" si="28"/>
        <v>337</v>
      </c>
      <c r="L54">
        <f t="shared" si="28"/>
        <v>101.5</v>
      </c>
      <c r="M54">
        <f t="shared" si="28"/>
        <v>1968.5</v>
      </c>
      <c r="N54" s="10">
        <f t="shared" si="28"/>
        <v>2911.5</v>
      </c>
    </row>
    <row r="55" spans="4:14" x14ac:dyDescent="0.25">
      <c r="D55">
        <f>D43</f>
        <v>520.77777777777783</v>
      </c>
      <c r="E55">
        <f t="shared" ref="E55:N55" si="29">E43</f>
        <v>386.88888888888891</v>
      </c>
      <c r="F55">
        <f t="shared" si="29"/>
        <v>188.11111111111111</v>
      </c>
      <c r="G55">
        <f t="shared" si="29"/>
        <v>117.33333333333333</v>
      </c>
      <c r="H55">
        <f t="shared" si="29"/>
        <v>87.555555555555557</v>
      </c>
      <c r="I55">
        <f t="shared" si="29"/>
        <v>216.88888888888889</v>
      </c>
      <c r="J55">
        <f t="shared" si="29"/>
        <v>124.77777777777777</v>
      </c>
      <c r="K55">
        <f t="shared" si="29"/>
        <v>92.222222222222229</v>
      </c>
      <c r="L55">
        <f t="shared" si="29"/>
        <v>44.666666666666664</v>
      </c>
      <c r="M55">
        <f t="shared" si="29"/>
        <v>478.55555555555554</v>
      </c>
      <c r="N55" s="10">
        <f t="shared" si="29"/>
        <v>1779.2222222222222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FEBRUARY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26</v>
      </c>
      <c r="E7">
        <v>11</v>
      </c>
      <c r="F7">
        <v>8</v>
      </c>
      <c r="G7">
        <v>8</v>
      </c>
      <c r="H7">
        <v>0</v>
      </c>
      <c r="I7">
        <v>0</v>
      </c>
      <c r="J7">
        <v>2</v>
      </c>
      <c r="K7">
        <v>1</v>
      </c>
      <c r="L7">
        <v>0</v>
      </c>
      <c r="M7" s="2">
        <f>SUM(I7:L7)</f>
        <v>3</v>
      </c>
      <c r="N7" s="2">
        <f>SUM(D7:L7)</f>
        <v>56</v>
      </c>
    </row>
    <row r="8" spans="1:14" x14ac:dyDescent="0.25">
      <c r="A8" s="5" t="s">
        <v>16</v>
      </c>
      <c r="B8" s="5"/>
      <c r="D8" s="9">
        <f>D7</f>
        <v>26</v>
      </c>
      <c r="E8" s="9">
        <f t="shared" ref="E8:N8" si="0">E7</f>
        <v>11</v>
      </c>
      <c r="F8" s="9">
        <f t="shared" si="0"/>
        <v>8</v>
      </c>
      <c r="G8" s="9">
        <f t="shared" si="0"/>
        <v>8</v>
      </c>
      <c r="H8" s="9">
        <f t="shared" si="0"/>
        <v>0</v>
      </c>
      <c r="I8" s="9">
        <f t="shared" si="0"/>
        <v>0</v>
      </c>
      <c r="J8" s="9">
        <f t="shared" si="0"/>
        <v>2</v>
      </c>
      <c r="K8" s="9">
        <f t="shared" si="0"/>
        <v>1</v>
      </c>
      <c r="L8" s="9">
        <f t="shared" si="0"/>
        <v>0</v>
      </c>
      <c r="M8" s="9">
        <f t="shared" si="0"/>
        <v>3</v>
      </c>
      <c r="N8" s="9">
        <f t="shared" si="0"/>
        <v>56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78</v>
      </c>
      <c r="E10">
        <v>47</v>
      </c>
      <c r="F10">
        <v>17</v>
      </c>
      <c r="G10">
        <v>23</v>
      </c>
      <c r="H10">
        <v>15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5" si="2">SUM(D10:L10)</f>
        <v>180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4" si="3">SUM(I12:L12)</f>
        <v>0</v>
      </c>
      <c r="N12" s="2">
        <f t="shared" ref="N12:N14" si="4">SUM(D12:L12)</f>
        <v>0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4"/>
        <v>0</v>
      </c>
    </row>
    <row r="15" spans="1:14" x14ac:dyDescent="0.25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109</v>
      </c>
      <c r="J15">
        <v>61</v>
      </c>
      <c r="K15">
        <v>46</v>
      </c>
      <c r="L15">
        <v>13</v>
      </c>
      <c r="M15" s="2">
        <v>229</v>
      </c>
      <c r="N15" s="2">
        <f t="shared" si="2"/>
        <v>229</v>
      </c>
    </row>
    <row r="16" spans="1:14" x14ac:dyDescent="0.25">
      <c r="A16" s="5" t="s">
        <v>19</v>
      </c>
      <c r="B16" s="6"/>
      <c r="D16" s="9">
        <f>SUM(D10:D15)</f>
        <v>78</v>
      </c>
      <c r="E16" s="9">
        <f t="shared" ref="E16:N16" si="5">SUM(E10:E15)</f>
        <v>47</v>
      </c>
      <c r="F16" s="9">
        <f t="shared" si="5"/>
        <v>17</v>
      </c>
      <c r="G16" s="9">
        <f t="shared" si="5"/>
        <v>23</v>
      </c>
      <c r="H16" s="9">
        <f t="shared" si="5"/>
        <v>15</v>
      </c>
      <c r="I16" s="9">
        <f t="shared" si="5"/>
        <v>109</v>
      </c>
      <c r="J16" s="9">
        <f t="shared" si="5"/>
        <v>61</v>
      </c>
      <c r="K16" s="9">
        <f t="shared" si="5"/>
        <v>46</v>
      </c>
      <c r="L16" s="9">
        <f t="shared" si="5"/>
        <v>13</v>
      </c>
      <c r="M16" s="9">
        <f t="shared" si="5"/>
        <v>229</v>
      </c>
      <c r="N16" s="9">
        <f t="shared" si="5"/>
        <v>409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57</v>
      </c>
      <c r="E18">
        <v>37</v>
      </c>
      <c r="F18">
        <v>21</v>
      </c>
      <c r="G18">
        <v>4</v>
      </c>
      <c r="H18">
        <v>0</v>
      </c>
      <c r="I18">
        <v>0</v>
      </c>
      <c r="J18">
        <v>0</v>
      </c>
      <c r="K18">
        <v>0</v>
      </c>
      <c r="L18">
        <v>0</v>
      </c>
      <c r="M18" s="2">
        <v>0</v>
      </c>
      <c r="N18" s="2">
        <f t="shared" ref="N18:N19" si="6">SUM(D18:L18)</f>
        <v>119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I19">
        <v>101</v>
      </c>
      <c r="J19">
        <v>77</v>
      </c>
      <c r="K19">
        <v>59</v>
      </c>
      <c r="L19">
        <v>17</v>
      </c>
      <c r="M19" s="2">
        <f t="shared" ref="M19" si="7">SUM(I19:L19)</f>
        <v>254</v>
      </c>
      <c r="N19" s="2">
        <f t="shared" si="6"/>
        <v>254</v>
      </c>
    </row>
    <row r="20" spans="1:14" x14ac:dyDescent="0.25">
      <c r="A20" s="5" t="s">
        <v>21</v>
      </c>
      <c r="B20" s="6"/>
      <c r="D20" s="9">
        <f>SUM(D18:D19)</f>
        <v>57</v>
      </c>
      <c r="E20" s="9">
        <f>SUM(E18:E19)</f>
        <v>37</v>
      </c>
      <c r="F20" s="9">
        <f>SUM(F18:F19)</f>
        <v>21</v>
      </c>
      <c r="G20" s="9">
        <f>SUM(G18:G19)</f>
        <v>4</v>
      </c>
      <c r="H20" s="9">
        <f t="shared" ref="H20:N20" si="8">SUM(H18:H19)</f>
        <v>0</v>
      </c>
      <c r="I20" s="9">
        <f t="shared" si="8"/>
        <v>101</v>
      </c>
      <c r="J20" s="9">
        <f t="shared" si="8"/>
        <v>77</v>
      </c>
      <c r="K20" s="9">
        <f t="shared" si="8"/>
        <v>59</v>
      </c>
      <c r="L20" s="9">
        <f t="shared" si="8"/>
        <v>17</v>
      </c>
      <c r="M20" s="9">
        <f t="shared" si="8"/>
        <v>254</v>
      </c>
      <c r="N20" s="9">
        <f t="shared" si="8"/>
        <v>373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2</v>
      </c>
      <c r="I22">
        <v>127</v>
      </c>
      <c r="J22">
        <v>65</v>
      </c>
      <c r="K22">
        <v>46</v>
      </c>
      <c r="L22">
        <v>26</v>
      </c>
      <c r="M22" s="2">
        <f t="shared" ref="M22:M30" si="9">SUM(I22:L22)</f>
        <v>264</v>
      </c>
      <c r="N22" s="2">
        <f t="shared" ref="N22:N30" si="10">SUM(D22:L22)</f>
        <v>266</v>
      </c>
    </row>
    <row r="23" spans="1:14" x14ac:dyDescent="0.25">
      <c r="A23" s="7" t="s">
        <v>22</v>
      </c>
      <c r="B23" s="14">
        <v>11</v>
      </c>
      <c r="D23">
        <v>84</v>
      </c>
      <c r="E23">
        <v>69</v>
      </c>
      <c r="F23">
        <v>30</v>
      </c>
      <c r="G23">
        <v>17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206</v>
      </c>
    </row>
    <row r="24" spans="1:14" x14ac:dyDescent="0.25">
      <c r="A24" s="7" t="s">
        <v>23</v>
      </c>
      <c r="B24" s="14">
        <v>3</v>
      </c>
      <c r="D24">
        <v>35</v>
      </c>
      <c r="E24">
        <v>51</v>
      </c>
      <c r="F24">
        <v>29</v>
      </c>
      <c r="G24">
        <v>8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134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0</v>
      </c>
    </row>
    <row r="26" spans="1:14" x14ac:dyDescent="0.25">
      <c r="A26" s="4" t="s">
        <v>38</v>
      </c>
      <c r="B26" s="14">
        <v>5</v>
      </c>
      <c r="D26">
        <v>71</v>
      </c>
      <c r="E26">
        <v>43</v>
      </c>
      <c r="F26">
        <v>27</v>
      </c>
      <c r="G26">
        <v>19</v>
      </c>
      <c r="H26">
        <v>5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165</v>
      </c>
    </row>
    <row r="27" spans="1:14" x14ac:dyDescent="0.25">
      <c r="A27" s="18" t="s">
        <v>36</v>
      </c>
      <c r="B27" s="14">
        <v>6</v>
      </c>
      <c r="D27">
        <v>35</v>
      </c>
      <c r="E27">
        <v>33</v>
      </c>
      <c r="F27">
        <v>18</v>
      </c>
      <c r="G27">
        <v>8</v>
      </c>
      <c r="H27">
        <v>15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109</v>
      </c>
    </row>
    <row r="28" spans="1:14" x14ac:dyDescent="0.25">
      <c r="A28" s="18" t="s">
        <v>17</v>
      </c>
      <c r="B28" s="14">
        <v>8</v>
      </c>
      <c r="D28">
        <v>45</v>
      </c>
      <c r="E28">
        <v>67</v>
      </c>
      <c r="F28">
        <v>28</v>
      </c>
      <c r="G28">
        <v>12</v>
      </c>
      <c r="H28">
        <v>10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162</v>
      </c>
    </row>
    <row r="29" spans="1:14" x14ac:dyDescent="0.25">
      <c r="A29" s="18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si="9"/>
        <v>0</v>
      </c>
      <c r="N29" s="2">
        <f t="shared" si="10"/>
        <v>0</v>
      </c>
    </row>
    <row r="30" spans="1:14" x14ac:dyDescent="0.25">
      <c r="A30" s="18" t="s">
        <v>39</v>
      </c>
      <c r="B30" s="14">
        <v>9</v>
      </c>
      <c r="D30">
        <v>73</v>
      </c>
      <c r="E30">
        <v>32</v>
      </c>
      <c r="F30">
        <v>12</v>
      </c>
      <c r="G30">
        <v>15</v>
      </c>
      <c r="H30">
        <v>8</v>
      </c>
      <c r="I30">
        <v>0</v>
      </c>
      <c r="J30">
        <v>0</v>
      </c>
      <c r="K30">
        <v>0</v>
      </c>
      <c r="L30">
        <v>0</v>
      </c>
      <c r="M30" s="2">
        <f t="shared" si="9"/>
        <v>0</v>
      </c>
      <c r="N30" s="2">
        <f t="shared" si="10"/>
        <v>140</v>
      </c>
    </row>
    <row r="31" spans="1:14" x14ac:dyDescent="0.25">
      <c r="A31" s="5" t="s">
        <v>26</v>
      </c>
      <c r="B31" s="5"/>
      <c r="D31" s="9">
        <f t="shared" ref="D31:N31" si="11">SUM(D22:D30)</f>
        <v>343</v>
      </c>
      <c r="E31" s="9">
        <f t="shared" si="11"/>
        <v>295</v>
      </c>
      <c r="F31" s="9">
        <f t="shared" si="11"/>
        <v>144</v>
      </c>
      <c r="G31" s="9">
        <f t="shared" si="11"/>
        <v>79</v>
      </c>
      <c r="H31" s="9">
        <f t="shared" si="11"/>
        <v>57</v>
      </c>
      <c r="I31" s="9">
        <f t="shared" si="11"/>
        <v>127</v>
      </c>
      <c r="J31" s="9">
        <f t="shared" si="11"/>
        <v>65</v>
      </c>
      <c r="K31" s="9">
        <f t="shared" si="11"/>
        <v>46</v>
      </c>
      <c r="L31" s="9">
        <f t="shared" si="11"/>
        <v>26</v>
      </c>
      <c r="M31" s="9">
        <f t="shared" si="11"/>
        <v>264</v>
      </c>
      <c r="N31" s="9">
        <f t="shared" si="11"/>
        <v>1182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2">D16+D20+D31</f>
        <v>478</v>
      </c>
      <c r="E33" s="9">
        <f t="shared" si="12"/>
        <v>379</v>
      </c>
      <c r="F33" s="9">
        <f t="shared" si="12"/>
        <v>182</v>
      </c>
      <c r="G33" s="9">
        <f t="shared" si="12"/>
        <v>106</v>
      </c>
      <c r="H33" s="9">
        <f t="shared" si="12"/>
        <v>72</v>
      </c>
      <c r="I33" s="9">
        <f t="shared" si="12"/>
        <v>337</v>
      </c>
      <c r="J33" s="9">
        <f t="shared" si="12"/>
        <v>203</v>
      </c>
      <c r="K33" s="9">
        <f t="shared" si="12"/>
        <v>151</v>
      </c>
      <c r="L33" s="9">
        <f t="shared" si="12"/>
        <v>56</v>
      </c>
      <c r="M33" s="9">
        <f t="shared" si="12"/>
        <v>747</v>
      </c>
      <c r="N33" s="19">
        <f>SUM(D33:L33)</f>
        <v>1964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3">IF(D16&gt;0,AVERAGE(D10:D15),0)</f>
        <v>13</v>
      </c>
      <c r="E35" s="2">
        <f t="shared" si="13"/>
        <v>7.833333333333333</v>
      </c>
      <c r="F35" s="2">
        <f t="shared" si="13"/>
        <v>2.8333333333333335</v>
      </c>
      <c r="G35" s="2">
        <f t="shared" si="13"/>
        <v>3.8333333333333335</v>
      </c>
      <c r="H35" s="2">
        <f t="shared" si="13"/>
        <v>2.5</v>
      </c>
      <c r="I35" s="2">
        <f t="shared" si="13"/>
        <v>18.166666666666668</v>
      </c>
      <c r="J35" s="2">
        <f t="shared" si="13"/>
        <v>10.166666666666666</v>
      </c>
      <c r="K35" s="2">
        <f t="shared" si="13"/>
        <v>7.666666666666667</v>
      </c>
      <c r="L35" s="2">
        <f t="shared" si="13"/>
        <v>2.1666666666666665</v>
      </c>
      <c r="M35" s="2">
        <f t="shared" si="13"/>
        <v>38.166666666666664</v>
      </c>
      <c r="N35" s="11">
        <f t="shared" si="13"/>
        <v>68.166666666666671</v>
      </c>
    </row>
    <row r="36" spans="1:14" x14ac:dyDescent="0.25">
      <c r="A36" s="8" t="s">
        <v>29</v>
      </c>
      <c r="B36" s="8"/>
      <c r="D36" s="13">
        <f t="shared" ref="D36:N36" si="14">IF(OR(D16&gt;0,D33&gt;0),D16/D33,0)</f>
        <v>0.16317991631799164</v>
      </c>
      <c r="E36" s="13">
        <f t="shared" si="14"/>
        <v>0.12401055408970976</v>
      </c>
      <c r="F36" s="13">
        <f t="shared" si="14"/>
        <v>9.3406593406593408E-2</v>
      </c>
      <c r="G36" s="13">
        <f t="shared" si="14"/>
        <v>0.21698113207547171</v>
      </c>
      <c r="H36" s="13">
        <f t="shared" si="14"/>
        <v>0.20833333333333334</v>
      </c>
      <c r="I36" s="13">
        <f t="shared" si="14"/>
        <v>0.32344213649851633</v>
      </c>
      <c r="J36" s="13">
        <f t="shared" si="14"/>
        <v>0.30049261083743845</v>
      </c>
      <c r="K36" s="13">
        <f t="shared" si="14"/>
        <v>0.30463576158940397</v>
      </c>
      <c r="L36" s="13">
        <f t="shared" si="14"/>
        <v>0.23214285714285715</v>
      </c>
      <c r="M36" s="13">
        <f t="shared" si="14"/>
        <v>0.30655957161981257</v>
      </c>
      <c r="N36" s="13">
        <f t="shared" si="14"/>
        <v>0.20824847250509165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2</v>
      </c>
      <c r="H37" s="2">
        <f t="shared" si="15"/>
        <v>2</v>
      </c>
      <c r="I37" s="2">
        <f t="shared" si="15"/>
        <v>2</v>
      </c>
      <c r="J37" s="2">
        <f t="shared" si="15"/>
        <v>2</v>
      </c>
      <c r="K37" s="2">
        <f t="shared" si="15"/>
        <v>2</v>
      </c>
      <c r="L37" s="2">
        <f t="shared" si="15"/>
        <v>3</v>
      </c>
      <c r="M37" s="2">
        <f t="shared" si="15"/>
        <v>2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6">IF(D20&gt;0,AVERAGE(D18:D19),0)</f>
        <v>28.5</v>
      </c>
      <c r="E39" s="2">
        <f t="shared" si="16"/>
        <v>18.5</v>
      </c>
      <c r="F39" s="2">
        <f t="shared" si="16"/>
        <v>10.5</v>
      </c>
      <c r="G39" s="2">
        <f t="shared" si="16"/>
        <v>2</v>
      </c>
      <c r="H39" s="2">
        <f t="shared" si="16"/>
        <v>0</v>
      </c>
      <c r="I39" s="2">
        <f t="shared" si="16"/>
        <v>50.5</v>
      </c>
      <c r="J39" s="2">
        <f t="shared" si="16"/>
        <v>38.5</v>
      </c>
      <c r="K39" s="2">
        <f t="shared" si="16"/>
        <v>29.5</v>
      </c>
      <c r="L39" s="2">
        <f t="shared" si="16"/>
        <v>8.5</v>
      </c>
      <c r="M39" s="2">
        <f t="shared" si="16"/>
        <v>127</v>
      </c>
      <c r="N39" s="11">
        <f t="shared" si="16"/>
        <v>186.5</v>
      </c>
    </row>
    <row r="40" spans="1:14" x14ac:dyDescent="0.25">
      <c r="A40" s="8" t="s">
        <v>29</v>
      </c>
      <c r="B40" s="8"/>
      <c r="D40" s="13">
        <f t="shared" ref="D40:N40" si="17">IF(D33&gt;0,D20/D33,0)</f>
        <v>0.1192468619246862</v>
      </c>
      <c r="E40" s="13">
        <f t="shared" si="17"/>
        <v>9.7625329815303433E-2</v>
      </c>
      <c r="F40" s="13">
        <f t="shared" si="17"/>
        <v>0.11538461538461539</v>
      </c>
      <c r="G40" s="13">
        <f t="shared" si="17"/>
        <v>3.7735849056603772E-2</v>
      </c>
      <c r="H40" s="13">
        <f t="shared" si="17"/>
        <v>0</v>
      </c>
      <c r="I40" s="13">
        <f t="shared" si="17"/>
        <v>0.29970326409495551</v>
      </c>
      <c r="J40" s="13">
        <f t="shared" si="17"/>
        <v>0.37931034482758619</v>
      </c>
      <c r="K40" s="13">
        <f t="shared" si="17"/>
        <v>0.39072847682119205</v>
      </c>
      <c r="L40" s="13">
        <f t="shared" si="17"/>
        <v>0.30357142857142855</v>
      </c>
      <c r="M40" s="13">
        <f t="shared" si="17"/>
        <v>0.34002677376171353</v>
      </c>
      <c r="N40" s="13">
        <f t="shared" si="17"/>
        <v>0.18991853360488797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18">RANK(E39,E$53:E$55)</f>
        <v>2</v>
      </c>
      <c r="F41" s="2">
        <f t="shared" si="18"/>
        <v>2</v>
      </c>
      <c r="G41" s="2">
        <f t="shared" si="18"/>
        <v>3</v>
      </c>
      <c r="H41" s="2">
        <f t="shared" si="18"/>
        <v>3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19">IF(D31&gt;0,AVERAGE(D22:D30),0)</f>
        <v>38.111111111111114</v>
      </c>
      <c r="E43" s="2">
        <f t="shared" si="19"/>
        <v>32.777777777777779</v>
      </c>
      <c r="F43" s="2">
        <f t="shared" si="19"/>
        <v>16</v>
      </c>
      <c r="G43" s="2">
        <f t="shared" si="19"/>
        <v>8.7777777777777786</v>
      </c>
      <c r="H43" s="2">
        <f t="shared" si="19"/>
        <v>6.333333333333333</v>
      </c>
      <c r="I43" s="2">
        <f t="shared" si="19"/>
        <v>14.111111111111111</v>
      </c>
      <c r="J43" s="2">
        <f t="shared" si="19"/>
        <v>7.2222222222222223</v>
      </c>
      <c r="K43" s="2">
        <f t="shared" si="19"/>
        <v>5.1111111111111107</v>
      </c>
      <c r="L43" s="2">
        <f t="shared" si="19"/>
        <v>2.8888888888888888</v>
      </c>
      <c r="M43" s="2">
        <f t="shared" si="19"/>
        <v>29.333333333333332</v>
      </c>
      <c r="N43" s="11">
        <f t="shared" si="19"/>
        <v>131.33333333333334</v>
      </c>
    </row>
    <row r="44" spans="1:14" x14ac:dyDescent="0.25">
      <c r="A44" s="8" t="s">
        <v>29</v>
      </c>
      <c r="B44" s="8"/>
      <c r="D44" s="13">
        <f>IF(D33&gt;0,D31/D33,0)</f>
        <v>0.71757322175732219</v>
      </c>
      <c r="E44" s="13">
        <f t="shared" ref="E44:N44" si="20">IF(E33&gt;0,E31/E33,0)</f>
        <v>0.77836411609498679</v>
      </c>
      <c r="F44" s="13">
        <f t="shared" si="20"/>
        <v>0.79120879120879117</v>
      </c>
      <c r="G44" s="13">
        <f t="shared" si="20"/>
        <v>0.74528301886792447</v>
      </c>
      <c r="H44" s="13">
        <f t="shared" si="20"/>
        <v>0.79166666666666663</v>
      </c>
      <c r="I44" s="13">
        <f t="shared" si="20"/>
        <v>0.37685459940652821</v>
      </c>
      <c r="J44" s="13">
        <f t="shared" si="20"/>
        <v>0.32019704433497537</v>
      </c>
      <c r="K44" s="13">
        <f t="shared" si="20"/>
        <v>0.30463576158940397</v>
      </c>
      <c r="L44" s="13">
        <f t="shared" si="20"/>
        <v>0.4642857142857143</v>
      </c>
      <c r="M44" s="13">
        <f t="shared" si="20"/>
        <v>0.3534136546184739</v>
      </c>
      <c r="N44" s="13">
        <f t="shared" si="20"/>
        <v>0.60183299389002032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3</v>
      </c>
      <c r="J45" s="2">
        <f t="shared" si="21"/>
        <v>3</v>
      </c>
      <c r="K45" s="2">
        <f t="shared" si="21"/>
        <v>3</v>
      </c>
      <c r="L45" s="2">
        <f t="shared" si="21"/>
        <v>2</v>
      </c>
      <c r="M45" s="2">
        <f t="shared" si="21"/>
        <v>3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2">D33/COUNTA($B$9:$B$30)</f>
        <v>29.875</v>
      </c>
      <c r="E47" s="11">
        <f t="shared" si="22"/>
        <v>23.6875</v>
      </c>
      <c r="F47" s="11">
        <f t="shared" si="22"/>
        <v>11.375</v>
      </c>
      <c r="G47" s="11">
        <f t="shared" si="22"/>
        <v>6.625</v>
      </c>
      <c r="H47" s="11">
        <f t="shared" si="22"/>
        <v>4.5</v>
      </c>
      <c r="I47" s="11">
        <f t="shared" si="22"/>
        <v>21.0625</v>
      </c>
      <c r="J47" s="11">
        <f t="shared" si="22"/>
        <v>12.6875</v>
      </c>
      <c r="K47" s="11">
        <f t="shared" si="22"/>
        <v>9.4375</v>
      </c>
      <c r="L47" s="11">
        <f t="shared" si="22"/>
        <v>3.5</v>
      </c>
      <c r="M47" s="11">
        <f t="shared" si="22"/>
        <v>46.6875</v>
      </c>
      <c r="N47" s="11">
        <f t="shared" si="22"/>
        <v>122.75</v>
      </c>
    </row>
    <row r="52" spans="4:14" x14ac:dyDescent="0.25">
      <c r="D52" s="2" t="s">
        <v>34</v>
      </c>
    </row>
    <row r="53" spans="4:14" x14ac:dyDescent="0.25">
      <c r="D53">
        <f>D35</f>
        <v>13</v>
      </c>
      <c r="E53">
        <f t="shared" ref="E53:N53" si="23">E35</f>
        <v>7.833333333333333</v>
      </c>
      <c r="F53">
        <f t="shared" si="23"/>
        <v>2.8333333333333335</v>
      </c>
      <c r="G53">
        <f t="shared" si="23"/>
        <v>3.8333333333333335</v>
      </c>
      <c r="H53">
        <f t="shared" si="23"/>
        <v>2.5</v>
      </c>
      <c r="I53">
        <f t="shared" si="23"/>
        <v>18.166666666666668</v>
      </c>
      <c r="J53">
        <f t="shared" si="23"/>
        <v>10.166666666666666</v>
      </c>
      <c r="K53">
        <f t="shared" si="23"/>
        <v>7.666666666666667</v>
      </c>
      <c r="L53">
        <f t="shared" si="23"/>
        <v>2.1666666666666665</v>
      </c>
      <c r="M53">
        <f t="shared" si="23"/>
        <v>38.166666666666664</v>
      </c>
      <c r="N53" s="10">
        <f t="shared" si="23"/>
        <v>68.166666666666671</v>
      </c>
    </row>
    <row r="54" spans="4:14" x14ac:dyDescent="0.25">
      <c r="D54">
        <f>D39</f>
        <v>28.5</v>
      </c>
      <c r="E54">
        <f t="shared" ref="E54:N54" si="24">E39</f>
        <v>18.5</v>
      </c>
      <c r="F54">
        <f t="shared" si="24"/>
        <v>10.5</v>
      </c>
      <c r="G54">
        <f t="shared" si="24"/>
        <v>2</v>
      </c>
      <c r="H54">
        <f t="shared" si="24"/>
        <v>0</v>
      </c>
      <c r="I54">
        <f t="shared" si="24"/>
        <v>50.5</v>
      </c>
      <c r="J54">
        <f t="shared" si="24"/>
        <v>38.5</v>
      </c>
      <c r="K54">
        <f t="shared" si="24"/>
        <v>29.5</v>
      </c>
      <c r="L54">
        <f t="shared" si="24"/>
        <v>8.5</v>
      </c>
      <c r="M54">
        <f t="shared" si="24"/>
        <v>127</v>
      </c>
      <c r="N54" s="10">
        <f t="shared" si="24"/>
        <v>186.5</v>
      </c>
    </row>
    <row r="55" spans="4:14" x14ac:dyDescent="0.25">
      <c r="D55">
        <f>D43</f>
        <v>38.111111111111114</v>
      </c>
      <c r="E55">
        <f t="shared" ref="E55:N55" si="25">E43</f>
        <v>32.777777777777779</v>
      </c>
      <c r="F55">
        <f t="shared" si="25"/>
        <v>16</v>
      </c>
      <c r="G55">
        <f t="shared" si="25"/>
        <v>8.7777777777777786</v>
      </c>
      <c r="H55">
        <f t="shared" si="25"/>
        <v>6.333333333333333</v>
      </c>
      <c r="I55">
        <f t="shared" si="25"/>
        <v>14.111111111111111</v>
      </c>
      <c r="J55">
        <f t="shared" si="25"/>
        <v>7.2222222222222223</v>
      </c>
      <c r="K55">
        <f t="shared" si="25"/>
        <v>5.1111111111111107</v>
      </c>
      <c r="L55">
        <f t="shared" si="25"/>
        <v>2.8888888888888888</v>
      </c>
      <c r="M55">
        <f t="shared" si="25"/>
        <v>29.333333333333332</v>
      </c>
      <c r="N55" s="10">
        <f t="shared" si="25"/>
        <v>131.33333333333334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T17" sqref="T17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MARCH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26</v>
      </c>
      <c r="E7">
        <v>8</v>
      </c>
      <c r="F7">
        <v>1</v>
      </c>
      <c r="G7">
        <v>7</v>
      </c>
      <c r="H7">
        <v>0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43</v>
      </c>
    </row>
    <row r="8" spans="1:14" x14ac:dyDescent="0.25">
      <c r="A8" s="5" t="s">
        <v>16</v>
      </c>
      <c r="B8" s="5"/>
      <c r="D8" s="9">
        <f>D7</f>
        <v>26</v>
      </c>
      <c r="E8" s="9">
        <f t="shared" ref="E8:N8" si="0">E7</f>
        <v>8</v>
      </c>
      <c r="F8" s="9">
        <f t="shared" si="0"/>
        <v>1</v>
      </c>
      <c r="G8" s="9">
        <f t="shared" si="0"/>
        <v>7</v>
      </c>
      <c r="H8" s="9">
        <f t="shared" si="0"/>
        <v>0</v>
      </c>
      <c r="I8" s="9">
        <f t="shared" si="0"/>
        <v>1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43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89</v>
      </c>
      <c r="E10">
        <v>50</v>
      </c>
      <c r="F10">
        <v>31</v>
      </c>
      <c r="G10">
        <v>39</v>
      </c>
      <c r="H10">
        <v>16</v>
      </c>
      <c r="I10">
        <v>0</v>
      </c>
      <c r="J10">
        <v>0</v>
      </c>
      <c r="K10">
        <v>0</v>
      </c>
      <c r="L10">
        <v>0</v>
      </c>
      <c r="M10" s="2">
        <f t="shared" ref="M10:M15" si="1">SUM(I10:L10)</f>
        <v>0</v>
      </c>
      <c r="N10" s="2">
        <f t="shared" ref="N10:N15" si="2">SUM(D10:L10)</f>
        <v>225</v>
      </c>
    </row>
    <row r="11" spans="1:14" x14ac:dyDescent="0.25">
      <c r="A11" s="20" t="s">
        <v>35</v>
      </c>
      <c r="B11" s="2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4" si="3">SUM(I12:L12)</f>
        <v>0</v>
      </c>
      <c r="N12" s="2">
        <f t="shared" ref="N12:N14" si="4">SUM(D12:L12)</f>
        <v>0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4"/>
        <v>0</v>
      </c>
    </row>
    <row r="15" spans="1:14" x14ac:dyDescent="0.25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133</v>
      </c>
      <c r="J15">
        <v>60</v>
      </c>
      <c r="K15">
        <v>48</v>
      </c>
      <c r="L15">
        <v>21</v>
      </c>
      <c r="M15" s="2">
        <f t="shared" si="1"/>
        <v>262</v>
      </c>
      <c r="N15" s="2">
        <f t="shared" si="2"/>
        <v>262</v>
      </c>
    </row>
    <row r="16" spans="1:14" x14ac:dyDescent="0.25">
      <c r="A16" s="5" t="s">
        <v>19</v>
      </c>
      <c r="B16" s="6"/>
      <c r="D16" s="9">
        <f>SUM(D10:D15)</f>
        <v>89</v>
      </c>
      <c r="E16" s="9">
        <f t="shared" ref="E16:N16" si="5">SUM(E10:E15)</f>
        <v>50</v>
      </c>
      <c r="F16" s="9">
        <f t="shared" si="5"/>
        <v>31</v>
      </c>
      <c r="G16" s="9">
        <f t="shared" si="5"/>
        <v>39</v>
      </c>
      <c r="H16" s="9">
        <f t="shared" si="5"/>
        <v>16</v>
      </c>
      <c r="I16" s="9">
        <f t="shared" si="5"/>
        <v>133</v>
      </c>
      <c r="J16" s="9">
        <f t="shared" si="5"/>
        <v>60</v>
      </c>
      <c r="K16" s="9">
        <f t="shared" si="5"/>
        <v>48</v>
      </c>
      <c r="L16" s="9">
        <f t="shared" si="5"/>
        <v>21</v>
      </c>
      <c r="M16" s="9">
        <f t="shared" si="5"/>
        <v>262</v>
      </c>
      <c r="N16" s="9">
        <f t="shared" si="5"/>
        <v>487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67</v>
      </c>
      <c r="E18">
        <v>46</v>
      </c>
      <c r="F18">
        <v>21</v>
      </c>
      <c r="G18">
        <v>5</v>
      </c>
      <c r="H18">
        <v>9</v>
      </c>
      <c r="I18">
        <v>0</v>
      </c>
      <c r="J18">
        <v>0</v>
      </c>
      <c r="K18">
        <v>0</v>
      </c>
      <c r="L18">
        <v>1</v>
      </c>
      <c r="M18" s="2">
        <f t="shared" ref="M18:M19" si="6">SUM(I18:L18)</f>
        <v>1</v>
      </c>
      <c r="N18" s="2">
        <f t="shared" ref="N18:N19" si="7">SUM(D18:L18)</f>
        <v>149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130</v>
      </c>
      <c r="J19">
        <v>96</v>
      </c>
      <c r="K19">
        <v>55</v>
      </c>
      <c r="L19">
        <v>12</v>
      </c>
      <c r="M19" s="2">
        <f t="shared" si="6"/>
        <v>293</v>
      </c>
      <c r="N19" s="2">
        <f t="shared" si="7"/>
        <v>293</v>
      </c>
    </row>
    <row r="20" spans="1:14" x14ac:dyDescent="0.25">
      <c r="A20" s="5" t="s">
        <v>21</v>
      </c>
      <c r="B20" s="6"/>
      <c r="D20" s="9">
        <f>SUM(D18:D19)</f>
        <v>67</v>
      </c>
      <c r="E20" s="9">
        <f>SUM(E18:E19)</f>
        <v>46</v>
      </c>
      <c r="F20" s="9">
        <f t="shared" ref="F20:N20" si="8">SUM(F18:F19)</f>
        <v>21</v>
      </c>
      <c r="G20" s="9">
        <f t="shared" si="8"/>
        <v>5</v>
      </c>
      <c r="H20" s="9">
        <f t="shared" si="8"/>
        <v>9</v>
      </c>
      <c r="I20" s="9">
        <f t="shared" si="8"/>
        <v>130</v>
      </c>
      <c r="J20" s="9">
        <f t="shared" si="8"/>
        <v>96</v>
      </c>
      <c r="K20" s="9">
        <f t="shared" si="8"/>
        <v>55</v>
      </c>
      <c r="L20" s="9">
        <f t="shared" si="8"/>
        <v>13</v>
      </c>
      <c r="M20" s="9">
        <f t="shared" si="8"/>
        <v>294</v>
      </c>
      <c r="N20" s="9">
        <f t="shared" si="8"/>
        <v>442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168</v>
      </c>
      <c r="J22">
        <v>67</v>
      </c>
      <c r="K22">
        <v>53</v>
      </c>
      <c r="L22">
        <v>33</v>
      </c>
      <c r="M22" s="2">
        <f t="shared" ref="M22:M30" si="9">SUM(I22:L22)</f>
        <v>321</v>
      </c>
      <c r="N22" s="2">
        <f t="shared" ref="N22:N30" si="10">SUM(D22:L22)</f>
        <v>321</v>
      </c>
    </row>
    <row r="23" spans="1:14" x14ac:dyDescent="0.25">
      <c r="A23" s="7" t="s">
        <v>22</v>
      </c>
      <c r="B23" s="14">
        <v>11</v>
      </c>
      <c r="D23">
        <v>65</v>
      </c>
      <c r="E23">
        <v>56</v>
      </c>
      <c r="F23">
        <v>27</v>
      </c>
      <c r="G23">
        <v>20</v>
      </c>
      <c r="H23">
        <v>8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176</v>
      </c>
    </row>
    <row r="24" spans="1:14" x14ac:dyDescent="0.25">
      <c r="A24" s="7" t="s">
        <v>23</v>
      </c>
      <c r="B24" s="14">
        <v>3</v>
      </c>
      <c r="D24">
        <v>64</v>
      </c>
      <c r="E24">
        <v>56</v>
      </c>
      <c r="F24">
        <v>31</v>
      </c>
      <c r="G24">
        <v>11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173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0</v>
      </c>
    </row>
    <row r="26" spans="1:14" x14ac:dyDescent="0.25">
      <c r="A26" s="4" t="s">
        <v>38</v>
      </c>
      <c r="B26" s="14">
        <v>5</v>
      </c>
      <c r="D26">
        <v>127</v>
      </c>
      <c r="E26">
        <v>74</v>
      </c>
      <c r="F26">
        <v>34</v>
      </c>
      <c r="G26">
        <v>30</v>
      </c>
      <c r="H26">
        <v>11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276</v>
      </c>
    </row>
    <row r="27" spans="1:14" x14ac:dyDescent="0.25">
      <c r="A27" s="18" t="s">
        <v>36</v>
      </c>
      <c r="B27" s="14">
        <v>6</v>
      </c>
      <c r="D27">
        <v>57</v>
      </c>
      <c r="E27">
        <v>40</v>
      </c>
      <c r="F27">
        <v>16</v>
      </c>
      <c r="G27">
        <v>20</v>
      </c>
      <c r="H27">
        <v>16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149</v>
      </c>
    </row>
    <row r="28" spans="1:14" x14ac:dyDescent="0.25">
      <c r="A28" s="18" t="s">
        <v>17</v>
      </c>
      <c r="B28" s="14">
        <v>8</v>
      </c>
      <c r="D28">
        <v>43</v>
      </c>
      <c r="E28">
        <v>19</v>
      </c>
      <c r="F28">
        <v>9</v>
      </c>
      <c r="G28">
        <v>13</v>
      </c>
      <c r="H28">
        <v>10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94</v>
      </c>
    </row>
    <row r="29" spans="1:14" x14ac:dyDescent="0.25">
      <c r="A29" s="20" t="s">
        <v>35</v>
      </c>
      <c r="B29" s="21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si="9"/>
        <v>0</v>
      </c>
      <c r="N29" s="2">
        <f t="shared" si="10"/>
        <v>0</v>
      </c>
    </row>
    <row r="30" spans="1:14" x14ac:dyDescent="0.25">
      <c r="A30" s="18" t="s">
        <v>39</v>
      </c>
      <c r="B30" s="14">
        <v>9</v>
      </c>
      <c r="D30">
        <v>47</v>
      </c>
      <c r="E30">
        <v>52</v>
      </c>
      <c r="F30">
        <v>29</v>
      </c>
      <c r="G30">
        <v>8</v>
      </c>
      <c r="H30">
        <v>16</v>
      </c>
      <c r="I30">
        <v>0</v>
      </c>
      <c r="J30">
        <v>0</v>
      </c>
      <c r="K30">
        <v>0</v>
      </c>
      <c r="L30">
        <v>0</v>
      </c>
      <c r="M30" s="2">
        <f t="shared" si="9"/>
        <v>0</v>
      </c>
      <c r="N30" s="2">
        <f t="shared" si="10"/>
        <v>152</v>
      </c>
    </row>
    <row r="31" spans="1:14" x14ac:dyDescent="0.25">
      <c r="A31" s="5" t="s">
        <v>26</v>
      </c>
      <c r="B31" s="5"/>
      <c r="D31" s="9">
        <f t="shared" ref="D31:N31" si="11">SUM(D22:D30)</f>
        <v>403</v>
      </c>
      <c r="E31" s="9">
        <f t="shared" si="11"/>
        <v>297</v>
      </c>
      <c r="F31" s="9">
        <f t="shared" si="11"/>
        <v>146</v>
      </c>
      <c r="G31" s="9">
        <f t="shared" si="11"/>
        <v>102</v>
      </c>
      <c r="H31" s="9">
        <f t="shared" si="11"/>
        <v>72</v>
      </c>
      <c r="I31" s="9">
        <f t="shared" si="11"/>
        <v>168</v>
      </c>
      <c r="J31" s="9">
        <f t="shared" si="11"/>
        <v>67</v>
      </c>
      <c r="K31" s="9">
        <f t="shared" si="11"/>
        <v>53</v>
      </c>
      <c r="L31" s="9">
        <f t="shared" si="11"/>
        <v>33</v>
      </c>
      <c r="M31" s="9">
        <f t="shared" si="11"/>
        <v>321</v>
      </c>
      <c r="N31" s="9">
        <f t="shared" si="11"/>
        <v>1341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2">D16+D20+D31</f>
        <v>559</v>
      </c>
      <c r="E33" s="9">
        <f t="shared" si="12"/>
        <v>393</v>
      </c>
      <c r="F33" s="9">
        <f t="shared" si="12"/>
        <v>198</v>
      </c>
      <c r="G33" s="9">
        <f t="shared" si="12"/>
        <v>146</v>
      </c>
      <c r="H33" s="9">
        <f t="shared" si="12"/>
        <v>97</v>
      </c>
      <c r="I33" s="9">
        <f t="shared" si="12"/>
        <v>431</v>
      </c>
      <c r="J33" s="9">
        <f t="shared" si="12"/>
        <v>223</v>
      </c>
      <c r="K33" s="9">
        <f t="shared" si="12"/>
        <v>156</v>
      </c>
      <c r="L33" s="9">
        <f t="shared" si="12"/>
        <v>67</v>
      </c>
      <c r="M33" s="9">
        <f t="shared" si="12"/>
        <v>877</v>
      </c>
      <c r="N33" s="19">
        <f>SUM(D33:L33)</f>
        <v>2270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3">IF(D16&gt;0,AVERAGE(D10:D15),0)</f>
        <v>14.833333333333334</v>
      </c>
      <c r="E35" s="2">
        <f t="shared" si="13"/>
        <v>8.3333333333333339</v>
      </c>
      <c r="F35" s="2">
        <f t="shared" si="13"/>
        <v>5.166666666666667</v>
      </c>
      <c r="G35" s="2">
        <f t="shared" si="13"/>
        <v>6.5</v>
      </c>
      <c r="H35" s="2">
        <f t="shared" si="13"/>
        <v>2.6666666666666665</v>
      </c>
      <c r="I35" s="2">
        <f t="shared" si="13"/>
        <v>22.166666666666668</v>
      </c>
      <c r="J35" s="2">
        <f t="shared" si="13"/>
        <v>10</v>
      </c>
      <c r="K35" s="2">
        <f t="shared" si="13"/>
        <v>8</v>
      </c>
      <c r="L35" s="2">
        <f t="shared" si="13"/>
        <v>3.5</v>
      </c>
      <c r="M35" s="2">
        <f t="shared" si="13"/>
        <v>43.666666666666664</v>
      </c>
      <c r="N35" s="11">
        <f t="shared" si="13"/>
        <v>81.166666666666671</v>
      </c>
    </row>
    <row r="36" spans="1:14" x14ac:dyDescent="0.25">
      <c r="A36" s="8" t="s">
        <v>29</v>
      </c>
      <c r="B36" s="8"/>
      <c r="D36" s="13">
        <f t="shared" ref="D36:N36" si="14">IF(OR(D16&gt;0,D33&gt;0),D16/D33,0)</f>
        <v>0.15921288014311269</v>
      </c>
      <c r="E36" s="13">
        <f t="shared" si="14"/>
        <v>0.1272264631043257</v>
      </c>
      <c r="F36" s="13">
        <f t="shared" si="14"/>
        <v>0.15656565656565657</v>
      </c>
      <c r="G36" s="13">
        <f t="shared" si="14"/>
        <v>0.26712328767123289</v>
      </c>
      <c r="H36" s="13">
        <f t="shared" si="14"/>
        <v>0.16494845360824742</v>
      </c>
      <c r="I36" s="13">
        <f t="shared" si="14"/>
        <v>0.308584686774942</v>
      </c>
      <c r="J36" s="13">
        <f t="shared" si="14"/>
        <v>0.26905829596412556</v>
      </c>
      <c r="K36" s="13">
        <f t="shared" si="14"/>
        <v>0.30769230769230771</v>
      </c>
      <c r="L36" s="13">
        <f t="shared" si="14"/>
        <v>0.31343283582089554</v>
      </c>
      <c r="M36" s="13">
        <f t="shared" si="14"/>
        <v>0.29874572405929306</v>
      </c>
      <c r="N36" s="13">
        <f t="shared" si="14"/>
        <v>0.21453744493392071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2</v>
      </c>
      <c r="H37" s="2">
        <f t="shared" si="15"/>
        <v>3</v>
      </c>
      <c r="I37" s="2">
        <f t="shared" si="15"/>
        <v>2</v>
      </c>
      <c r="J37" s="2">
        <f t="shared" si="15"/>
        <v>2</v>
      </c>
      <c r="K37" s="2">
        <f t="shared" si="15"/>
        <v>2</v>
      </c>
      <c r="L37" s="2">
        <f t="shared" si="15"/>
        <v>3</v>
      </c>
      <c r="M37" s="2">
        <f t="shared" si="15"/>
        <v>2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6">IF(D20&gt;0,AVERAGE(D18:D19),0)</f>
        <v>33.5</v>
      </c>
      <c r="E39" s="2">
        <f t="shared" si="16"/>
        <v>23</v>
      </c>
      <c r="F39" s="2">
        <f t="shared" si="16"/>
        <v>10.5</v>
      </c>
      <c r="G39" s="2">
        <f t="shared" si="16"/>
        <v>2.5</v>
      </c>
      <c r="H39" s="2">
        <f t="shared" si="16"/>
        <v>4.5</v>
      </c>
      <c r="I39" s="2">
        <f t="shared" si="16"/>
        <v>65</v>
      </c>
      <c r="J39" s="2">
        <f t="shared" si="16"/>
        <v>48</v>
      </c>
      <c r="K39" s="2">
        <f t="shared" si="16"/>
        <v>27.5</v>
      </c>
      <c r="L39" s="2">
        <f t="shared" si="16"/>
        <v>6.5</v>
      </c>
      <c r="M39" s="2">
        <f t="shared" si="16"/>
        <v>147</v>
      </c>
      <c r="N39" s="11">
        <f t="shared" si="16"/>
        <v>221</v>
      </c>
    </row>
    <row r="40" spans="1:14" x14ac:dyDescent="0.25">
      <c r="A40" s="8" t="s">
        <v>29</v>
      </c>
      <c r="B40" s="8"/>
      <c r="D40" s="13">
        <f t="shared" ref="D40:N40" si="17">IF(D33&gt;0,D20/D33,0)</f>
        <v>0.11985688729874776</v>
      </c>
      <c r="E40" s="13">
        <f t="shared" si="17"/>
        <v>0.11704834605597965</v>
      </c>
      <c r="F40" s="13">
        <f t="shared" si="17"/>
        <v>0.10606060606060606</v>
      </c>
      <c r="G40" s="13">
        <f t="shared" si="17"/>
        <v>3.4246575342465752E-2</v>
      </c>
      <c r="H40" s="13">
        <f t="shared" si="17"/>
        <v>9.2783505154639179E-2</v>
      </c>
      <c r="I40" s="13">
        <f t="shared" si="17"/>
        <v>0.30162412993039445</v>
      </c>
      <c r="J40" s="13">
        <f t="shared" si="17"/>
        <v>0.43049327354260092</v>
      </c>
      <c r="K40" s="13">
        <f t="shared" si="17"/>
        <v>0.35256410256410259</v>
      </c>
      <c r="L40" s="13">
        <f t="shared" si="17"/>
        <v>0.19402985074626866</v>
      </c>
      <c r="M40" s="13">
        <f t="shared" si="17"/>
        <v>0.33523375142531359</v>
      </c>
      <c r="N40" s="13">
        <f t="shared" si="17"/>
        <v>0.19471365638766519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18">RANK(E39,E$53:E$55)</f>
        <v>2</v>
      </c>
      <c r="F41" s="2">
        <f t="shared" si="18"/>
        <v>2</v>
      </c>
      <c r="G41" s="2">
        <f t="shared" si="18"/>
        <v>3</v>
      </c>
      <c r="H41" s="2">
        <f t="shared" si="18"/>
        <v>2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19">IF(D31&gt;0,AVERAGE(D22:D30),0)</f>
        <v>44.777777777777779</v>
      </c>
      <c r="E43" s="2">
        <f t="shared" si="19"/>
        <v>33</v>
      </c>
      <c r="F43" s="2">
        <f t="shared" si="19"/>
        <v>16.222222222222221</v>
      </c>
      <c r="G43" s="2">
        <f t="shared" si="19"/>
        <v>11.333333333333334</v>
      </c>
      <c r="H43" s="2">
        <f t="shared" si="19"/>
        <v>8</v>
      </c>
      <c r="I43" s="2">
        <f t="shared" si="19"/>
        <v>18.666666666666668</v>
      </c>
      <c r="J43" s="2">
        <f t="shared" si="19"/>
        <v>7.4444444444444446</v>
      </c>
      <c r="K43" s="2">
        <f t="shared" si="19"/>
        <v>5.8888888888888893</v>
      </c>
      <c r="L43" s="2">
        <f t="shared" si="19"/>
        <v>3.6666666666666665</v>
      </c>
      <c r="M43" s="2">
        <f t="shared" si="19"/>
        <v>35.666666666666664</v>
      </c>
      <c r="N43" s="11">
        <f t="shared" si="19"/>
        <v>149</v>
      </c>
    </row>
    <row r="44" spans="1:14" x14ac:dyDescent="0.25">
      <c r="A44" s="8" t="s">
        <v>29</v>
      </c>
      <c r="B44" s="8"/>
      <c r="D44" s="13">
        <f>IF(D33&gt;0,D31/D33,0)</f>
        <v>0.72093023255813948</v>
      </c>
      <c r="E44" s="13">
        <f t="shared" ref="E44:N44" si="20">IF(E33&gt;0,E31/E33,0)</f>
        <v>0.75572519083969469</v>
      </c>
      <c r="F44" s="13">
        <f t="shared" si="20"/>
        <v>0.73737373737373735</v>
      </c>
      <c r="G44" s="13">
        <f t="shared" si="20"/>
        <v>0.69863013698630139</v>
      </c>
      <c r="H44" s="13">
        <f t="shared" si="20"/>
        <v>0.74226804123711343</v>
      </c>
      <c r="I44" s="13">
        <f t="shared" si="20"/>
        <v>0.38979118329466356</v>
      </c>
      <c r="J44" s="13">
        <f t="shared" si="20"/>
        <v>0.30044843049327352</v>
      </c>
      <c r="K44" s="13">
        <f t="shared" si="20"/>
        <v>0.33974358974358976</v>
      </c>
      <c r="L44" s="13">
        <f t="shared" si="20"/>
        <v>0.4925373134328358</v>
      </c>
      <c r="M44" s="13">
        <f t="shared" si="20"/>
        <v>0.36602052451539341</v>
      </c>
      <c r="N44" s="13">
        <f t="shared" si="20"/>
        <v>0.59074889867841407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3</v>
      </c>
      <c r="J45" s="2">
        <f t="shared" si="21"/>
        <v>3</v>
      </c>
      <c r="K45" s="2">
        <f t="shared" si="21"/>
        <v>3</v>
      </c>
      <c r="L45" s="2">
        <f t="shared" si="21"/>
        <v>2</v>
      </c>
      <c r="M45" s="2">
        <f t="shared" si="21"/>
        <v>3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2">D33/COUNTA($B$9:$B$30)</f>
        <v>34.9375</v>
      </c>
      <c r="E47" s="11">
        <f t="shared" si="22"/>
        <v>24.5625</v>
      </c>
      <c r="F47" s="11">
        <f t="shared" si="22"/>
        <v>12.375</v>
      </c>
      <c r="G47" s="11">
        <f t="shared" si="22"/>
        <v>9.125</v>
      </c>
      <c r="H47" s="11">
        <f t="shared" si="22"/>
        <v>6.0625</v>
      </c>
      <c r="I47" s="11">
        <f t="shared" si="22"/>
        <v>26.9375</v>
      </c>
      <c r="J47" s="11">
        <f t="shared" si="22"/>
        <v>13.9375</v>
      </c>
      <c r="K47" s="11">
        <f t="shared" si="22"/>
        <v>9.75</v>
      </c>
      <c r="L47" s="11">
        <f t="shared" si="22"/>
        <v>4.1875</v>
      </c>
      <c r="M47" s="11">
        <f t="shared" si="22"/>
        <v>54.8125</v>
      </c>
      <c r="N47" s="11">
        <f t="shared" si="22"/>
        <v>141.875</v>
      </c>
    </row>
    <row r="52" spans="4:14" x14ac:dyDescent="0.25">
      <c r="D52" s="2" t="s">
        <v>34</v>
      </c>
    </row>
    <row r="53" spans="4:14" x14ac:dyDescent="0.25">
      <c r="D53">
        <f>D35</f>
        <v>14.833333333333334</v>
      </c>
      <c r="E53">
        <f t="shared" ref="E53:N53" si="23">E35</f>
        <v>8.3333333333333339</v>
      </c>
      <c r="F53">
        <f t="shared" si="23"/>
        <v>5.166666666666667</v>
      </c>
      <c r="G53">
        <f t="shared" si="23"/>
        <v>6.5</v>
      </c>
      <c r="H53">
        <f t="shared" si="23"/>
        <v>2.6666666666666665</v>
      </c>
      <c r="I53">
        <f t="shared" si="23"/>
        <v>22.166666666666668</v>
      </c>
      <c r="J53">
        <f t="shared" si="23"/>
        <v>10</v>
      </c>
      <c r="K53">
        <f t="shared" si="23"/>
        <v>8</v>
      </c>
      <c r="L53">
        <f t="shared" si="23"/>
        <v>3.5</v>
      </c>
      <c r="M53">
        <f t="shared" si="23"/>
        <v>43.666666666666664</v>
      </c>
      <c r="N53" s="10">
        <f t="shared" si="23"/>
        <v>81.166666666666671</v>
      </c>
    </row>
    <row r="54" spans="4:14" x14ac:dyDescent="0.25">
      <c r="D54">
        <f>D39</f>
        <v>33.5</v>
      </c>
      <c r="E54">
        <f t="shared" ref="E54:N54" si="24">E39</f>
        <v>23</v>
      </c>
      <c r="F54">
        <f t="shared" si="24"/>
        <v>10.5</v>
      </c>
      <c r="G54">
        <f t="shared" si="24"/>
        <v>2.5</v>
      </c>
      <c r="H54">
        <f t="shared" si="24"/>
        <v>4.5</v>
      </c>
      <c r="I54">
        <f t="shared" si="24"/>
        <v>65</v>
      </c>
      <c r="J54">
        <f t="shared" si="24"/>
        <v>48</v>
      </c>
      <c r="K54">
        <f t="shared" si="24"/>
        <v>27.5</v>
      </c>
      <c r="L54">
        <f t="shared" si="24"/>
        <v>6.5</v>
      </c>
      <c r="M54">
        <f t="shared" si="24"/>
        <v>147</v>
      </c>
      <c r="N54" s="10">
        <f t="shared" si="24"/>
        <v>221</v>
      </c>
    </row>
    <row r="55" spans="4:14" x14ac:dyDescent="0.25">
      <c r="D55">
        <f>D43</f>
        <v>44.777777777777779</v>
      </c>
      <c r="E55">
        <f t="shared" ref="E55:N55" si="25">E43</f>
        <v>33</v>
      </c>
      <c r="F55">
        <f t="shared" si="25"/>
        <v>16.222222222222221</v>
      </c>
      <c r="G55">
        <f t="shared" si="25"/>
        <v>11.333333333333334</v>
      </c>
      <c r="H55">
        <f t="shared" si="25"/>
        <v>8</v>
      </c>
      <c r="I55">
        <f t="shared" si="25"/>
        <v>18.666666666666668</v>
      </c>
      <c r="J55">
        <f t="shared" si="25"/>
        <v>7.4444444444444446</v>
      </c>
      <c r="K55">
        <f t="shared" si="25"/>
        <v>5.8888888888888893</v>
      </c>
      <c r="L55">
        <f t="shared" si="25"/>
        <v>3.6666666666666665</v>
      </c>
      <c r="M55">
        <f t="shared" si="25"/>
        <v>35.666666666666664</v>
      </c>
      <c r="N55" s="10">
        <f t="shared" si="25"/>
        <v>149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M15" sqref="M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APRIL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21</v>
      </c>
      <c r="E7">
        <v>3</v>
      </c>
      <c r="F7">
        <v>3</v>
      </c>
      <c r="G7">
        <v>5</v>
      </c>
      <c r="H7">
        <v>1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34</v>
      </c>
    </row>
    <row r="8" spans="1:14" x14ac:dyDescent="0.25">
      <c r="A8" s="5" t="s">
        <v>16</v>
      </c>
      <c r="B8" s="5"/>
      <c r="D8" s="9">
        <f>D7</f>
        <v>21</v>
      </c>
      <c r="E8" s="9">
        <f t="shared" ref="E8:N8" si="0">E7</f>
        <v>3</v>
      </c>
      <c r="F8" s="9">
        <f t="shared" si="0"/>
        <v>3</v>
      </c>
      <c r="G8" s="9">
        <f t="shared" si="0"/>
        <v>5</v>
      </c>
      <c r="H8" s="9">
        <v>1</v>
      </c>
      <c r="I8" s="9">
        <f t="shared" si="0"/>
        <v>1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34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80</v>
      </c>
      <c r="E10">
        <v>66</v>
      </c>
      <c r="F10">
        <v>11</v>
      </c>
      <c r="G10">
        <v>34</v>
      </c>
      <c r="H10">
        <v>16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5" si="2">SUM(D10:L10)</f>
        <v>207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5" si="3">SUM(I12:L12)</f>
        <v>0</v>
      </c>
      <c r="N12" s="2">
        <f t="shared" ref="N12:N14" si="4">SUM(D12:L12)</f>
        <v>0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4"/>
        <v>0</v>
      </c>
    </row>
    <row r="15" spans="1:14" x14ac:dyDescent="0.25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105</v>
      </c>
      <c r="J15">
        <v>52</v>
      </c>
      <c r="K15">
        <v>47</v>
      </c>
      <c r="L15">
        <v>19</v>
      </c>
      <c r="M15" s="2">
        <f t="shared" si="3"/>
        <v>223</v>
      </c>
      <c r="N15" s="2">
        <f t="shared" si="2"/>
        <v>223</v>
      </c>
    </row>
    <row r="16" spans="1:14" x14ac:dyDescent="0.25">
      <c r="A16" s="5" t="s">
        <v>19</v>
      </c>
      <c r="B16" s="6"/>
      <c r="D16" s="9">
        <f>SUM(D10:D15)</f>
        <v>80</v>
      </c>
      <c r="E16" s="9">
        <f>SUM(E10:E15)</f>
        <v>66</v>
      </c>
      <c r="F16" s="9">
        <f t="shared" ref="F16:N16" si="5">SUM(F10:F15)</f>
        <v>11</v>
      </c>
      <c r="G16" s="9">
        <f t="shared" si="5"/>
        <v>34</v>
      </c>
      <c r="H16" s="9">
        <f t="shared" si="5"/>
        <v>16</v>
      </c>
      <c r="I16" s="9">
        <f t="shared" si="5"/>
        <v>105</v>
      </c>
      <c r="J16" s="9">
        <f t="shared" si="5"/>
        <v>52</v>
      </c>
      <c r="K16" s="9">
        <f t="shared" si="5"/>
        <v>47</v>
      </c>
      <c r="L16" s="9">
        <f t="shared" si="5"/>
        <v>19</v>
      </c>
      <c r="M16" s="9">
        <f t="shared" si="5"/>
        <v>223</v>
      </c>
      <c r="N16" s="9">
        <f t="shared" si="5"/>
        <v>430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79</v>
      </c>
      <c r="E18">
        <v>35</v>
      </c>
      <c r="F18">
        <v>17</v>
      </c>
      <c r="G18">
        <v>9</v>
      </c>
      <c r="H18">
        <v>5</v>
      </c>
      <c r="I18">
        <v>0</v>
      </c>
      <c r="J18">
        <v>0</v>
      </c>
      <c r="K18">
        <v>0</v>
      </c>
      <c r="L18">
        <v>0</v>
      </c>
      <c r="M18" s="2">
        <f t="shared" ref="M18:M19" si="6">SUM(I18:L18)</f>
        <v>0</v>
      </c>
      <c r="N18" s="2">
        <f t="shared" ref="N18:N19" si="7">SUM(D18:L18)</f>
        <v>145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119</v>
      </c>
      <c r="J19">
        <v>80</v>
      </c>
      <c r="K19">
        <v>32</v>
      </c>
      <c r="L19">
        <v>18</v>
      </c>
      <c r="M19" s="2">
        <f t="shared" si="6"/>
        <v>249</v>
      </c>
      <c r="N19" s="2">
        <f t="shared" si="7"/>
        <v>249</v>
      </c>
    </row>
    <row r="20" spans="1:14" x14ac:dyDescent="0.25">
      <c r="A20" s="5" t="s">
        <v>21</v>
      </c>
      <c r="B20" s="6"/>
      <c r="D20" s="9">
        <f>SUM(D18:D19)</f>
        <v>79</v>
      </c>
      <c r="E20" s="9">
        <f>SUM(E18:E19)</f>
        <v>35</v>
      </c>
      <c r="F20" s="9">
        <f t="shared" ref="F20:N20" si="8">SUM(F18:F19)</f>
        <v>17</v>
      </c>
      <c r="G20" s="9">
        <f t="shared" si="8"/>
        <v>9</v>
      </c>
      <c r="H20" s="9">
        <f t="shared" si="8"/>
        <v>5</v>
      </c>
      <c r="I20" s="9">
        <f t="shared" si="8"/>
        <v>119</v>
      </c>
      <c r="J20" s="9">
        <f t="shared" si="8"/>
        <v>80</v>
      </c>
      <c r="K20" s="9">
        <f t="shared" si="8"/>
        <v>32</v>
      </c>
      <c r="L20" s="9">
        <f t="shared" si="8"/>
        <v>18</v>
      </c>
      <c r="M20" s="9">
        <f t="shared" si="8"/>
        <v>249</v>
      </c>
      <c r="N20" s="9">
        <f t="shared" si="8"/>
        <v>394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107</v>
      </c>
      <c r="J22">
        <v>59</v>
      </c>
      <c r="K22">
        <v>45</v>
      </c>
      <c r="L22">
        <v>35</v>
      </c>
      <c r="M22" s="2">
        <f t="shared" ref="M22:M30" si="9">SUM(I22:L22)</f>
        <v>246</v>
      </c>
      <c r="N22" s="2">
        <f t="shared" ref="N22:N30" si="10">SUM(D22:L22)</f>
        <v>246</v>
      </c>
    </row>
    <row r="23" spans="1:14" x14ac:dyDescent="0.25">
      <c r="A23" s="7" t="s">
        <v>22</v>
      </c>
      <c r="B23" s="14">
        <v>11</v>
      </c>
      <c r="D23">
        <v>41</v>
      </c>
      <c r="E23">
        <v>24</v>
      </c>
      <c r="F23">
        <v>13</v>
      </c>
      <c r="G23">
        <v>1</v>
      </c>
      <c r="H23">
        <v>4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83</v>
      </c>
    </row>
    <row r="24" spans="1:14" x14ac:dyDescent="0.25">
      <c r="A24" s="7" t="s">
        <v>23</v>
      </c>
      <c r="B24" s="14">
        <v>3</v>
      </c>
      <c r="D24">
        <v>87</v>
      </c>
      <c r="E24">
        <v>39</v>
      </c>
      <c r="F24">
        <v>26</v>
      </c>
      <c r="G24">
        <v>13</v>
      </c>
      <c r="H24">
        <v>14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179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0</v>
      </c>
    </row>
    <row r="26" spans="1:14" x14ac:dyDescent="0.25">
      <c r="A26" s="4" t="s">
        <v>38</v>
      </c>
      <c r="B26" s="14">
        <v>5</v>
      </c>
      <c r="D26">
        <v>58</v>
      </c>
      <c r="E26">
        <v>38</v>
      </c>
      <c r="F26">
        <v>9</v>
      </c>
      <c r="G26">
        <v>8</v>
      </c>
      <c r="H26">
        <v>12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125</v>
      </c>
    </row>
    <row r="27" spans="1:14" x14ac:dyDescent="0.25">
      <c r="A27" s="18" t="s">
        <v>36</v>
      </c>
      <c r="B27" s="14">
        <v>6</v>
      </c>
      <c r="D27">
        <v>34</v>
      </c>
      <c r="E27">
        <v>47</v>
      </c>
      <c r="F27">
        <v>15</v>
      </c>
      <c r="G27">
        <v>12</v>
      </c>
      <c r="H27">
        <v>8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116</v>
      </c>
    </row>
    <row r="28" spans="1:14" x14ac:dyDescent="0.25">
      <c r="A28" s="18" t="s">
        <v>17</v>
      </c>
      <c r="B28" s="14">
        <v>8</v>
      </c>
      <c r="D28">
        <v>90</v>
      </c>
      <c r="E28">
        <v>80</v>
      </c>
      <c r="F28">
        <v>27</v>
      </c>
      <c r="G28">
        <v>12</v>
      </c>
      <c r="H28">
        <v>6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215</v>
      </c>
    </row>
    <row r="29" spans="1:14" x14ac:dyDescent="0.25">
      <c r="A29" s="18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si="9"/>
        <v>0</v>
      </c>
      <c r="N29" s="2">
        <f t="shared" si="10"/>
        <v>0</v>
      </c>
    </row>
    <row r="30" spans="1:14" x14ac:dyDescent="0.25">
      <c r="A30" s="18" t="s">
        <v>39</v>
      </c>
      <c r="B30" s="14">
        <v>9</v>
      </c>
      <c r="D30">
        <v>78</v>
      </c>
      <c r="E30">
        <v>50</v>
      </c>
      <c r="F30">
        <v>25</v>
      </c>
      <c r="G30">
        <v>13</v>
      </c>
      <c r="H30">
        <v>11</v>
      </c>
      <c r="I30">
        <v>0</v>
      </c>
      <c r="J30">
        <v>0</v>
      </c>
      <c r="K30">
        <v>0</v>
      </c>
      <c r="L30">
        <v>0</v>
      </c>
      <c r="M30" s="2">
        <f t="shared" si="9"/>
        <v>0</v>
      </c>
      <c r="N30" s="2">
        <f t="shared" si="10"/>
        <v>177</v>
      </c>
    </row>
    <row r="31" spans="1:14" x14ac:dyDescent="0.25">
      <c r="A31" s="5" t="s">
        <v>26</v>
      </c>
      <c r="B31" s="5"/>
      <c r="D31" s="9">
        <f>SUM(D22:D30)</f>
        <v>388</v>
      </c>
      <c r="E31" s="9">
        <f t="shared" ref="E31:N31" si="11">SUM(E22:E30)</f>
        <v>278</v>
      </c>
      <c r="F31" s="9">
        <f t="shared" si="11"/>
        <v>115</v>
      </c>
      <c r="G31" s="9">
        <f t="shared" si="11"/>
        <v>59</v>
      </c>
      <c r="H31" s="9">
        <f t="shared" si="11"/>
        <v>55</v>
      </c>
      <c r="I31" s="9">
        <f t="shared" si="11"/>
        <v>107</v>
      </c>
      <c r="J31" s="9">
        <f t="shared" si="11"/>
        <v>59</v>
      </c>
      <c r="K31" s="9">
        <f t="shared" si="11"/>
        <v>45</v>
      </c>
      <c r="L31" s="9">
        <f t="shared" si="11"/>
        <v>35</v>
      </c>
      <c r="M31" s="9">
        <f t="shared" si="11"/>
        <v>246</v>
      </c>
      <c r="N31" s="9">
        <f t="shared" si="11"/>
        <v>1141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2">D16+D20+D31</f>
        <v>547</v>
      </c>
      <c r="E33" s="9">
        <f t="shared" si="12"/>
        <v>379</v>
      </c>
      <c r="F33" s="9">
        <f t="shared" si="12"/>
        <v>143</v>
      </c>
      <c r="G33" s="9">
        <f t="shared" si="12"/>
        <v>102</v>
      </c>
      <c r="H33" s="9">
        <f t="shared" si="12"/>
        <v>76</v>
      </c>
      <c r="I33" s="9">
        <f t="shared" si="12"/>
        <v>331</v>
      </c>
      <c r="J33" s="9">
        <f t="shared" si="12"/>
        <v>191</v>
      </c>
      <c r="K33" s="9">
        <f t="shared" si="12"/>
        <v>124</v>
      </c>
      <c r="L33" s="9">
        <f t="shared" si="12"/>
        <v>72</v>
      </c>
      <c r="M33" s="9">
        <f t="shared" si="12"/>
        <v>718</v>
      </c>
      <c r="N33" s="19">
        <f>SUM(D33:L33)</f>
        <v>1965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3">IF(D16&gt;0,AVERAGE(D10:D15),0)</f>
        <v>13.333333333333334</v>
      </c>
      <c r="E35" s="2">
        <f t="shared" si="13"/>
        <v>11</v>
      </c>
      <c r="F35" s="2">
        <f t="shared" si="13"/>
        <v>1.8333333333333333</v>
      </c>
      <c r="G35" s="2">
        <f t="shared" si="13"/>
        <v>5.666666666666667</v>
      </c>
      <c r="H35" s="2">
        <f t="shared" si="13"/>
        <v>2.6666666666666665</v>
      </c>
      <c r="I35" s="2">
        <f t="shared" si="13"/>
        <v>17.5</v>
      </c>
      <c r="J35" s="2">
        <f t="shared" si="13"/>
        <v>8.6666666666666661</v>
      </c>
      <c r="K35" s="2">
        <f t="shared" si="13"/>
        <v>7.833333333333333</v>
      </c>
      <c r="L35" s="2">
        <f t="shared" si="13"/>
        <v>3.1666666666666665</v>
      </c>
      <c r="M35" s="2">
        <f t="shared" si="13"/>
        <v>37.166666666666664</v>
      </c>
      <c r="N35" s="11">
        <f t="shared" si="13"/>
        <v>71.666666666666671</v>
      </c>
    </row>
    <row r="36" spans="1:14" x14ac:dyDescent="0.25">
      <c r="A36" s="8" t="s">
        <v>29</v>
      </c>
      <c r="B36" s="8"/>
      <c r="D36" s="13">
        <f t="shared" ref="D36:N36" si="14">IF(OR(D16&gt;0,D33&gt;0),D16/D33,0)</f>
        <v>0.14625228519195613</v>
      </c>
      <c r="E36" s="13">
        <f t="shared" si="14"/>
        <v>0.17414248021108181</v>
      </c>
      <c r="F36" s="13">
        <f t="shared" si="14"/>
        <v>7.6923076923076927E-2</v>
      </c>
      <c r="G36" s="13">
        <f t="shared" si="14"/>
        <v>0.33333333333333331</v>
      </c>
      <c r="H36" s="13">
        <f t="shared" si="14"/>
        <v>0.21052631578947367</v>
      </c>
      <c r="I36" s="13">
        <f t="shared" si="14"/>
        <v>0.31722054380664655</v>
      </c>
      <c r="J36" s="13">
        <f t="shared" si="14"/>
        <v>0.27225130890052357</v>
      </c>
      <c r="K36" s="13">
        <f t="shared" si="14"/>
        <v>0.37903225806451613</v>
      </c>
      <c r="L36" s="13">
        <f t="shared" si="14"/>
        <v>0.2638888888888889</v>
      </c>
      <c r="M36" s="13">
        <f t="shared" si="14"/>
        <v>0.31058495821727017</v>
      </c>
      <c r="N36" s="13">
        <f t="shared" si="14"/>
        <v>0.21882951653944022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2</v>
      </c>
      <c r="H37" s="2">
        <f t="shared" si="15"/>
        <v>2</v>
      </c>
      <c r="I37" s="2">
        <f t="shared" si="15"/>
        <v>2</v>
      </c>
      <c r="J37" s="2">
        <f t="shared" si="15"/>
        <v>2</v>
      </c>
      <c r="K37" s="2">
        <f t="shared" si="15"/>
        <v>2</v>
      </c>
      <c r="L37" s="2">
        <f t="shared" si="15"/>
        <v>3</v>
      </c>
      <c r="M37" s="2">
        <f t="shared" si="15"/>
        <v>2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6">IF(D20&gt;0,AVERAGE(D18:D19),0)</f>
        <v>39.5</v>
      </c>
      <c r="E39" s="2">
        <f t="shared" si="16"/>
        <v>17.5</v>
      </c>
      <c r="F39" s="2">
        <f t="shared" si="16"/>
        <v>8.5</v>
      </c>
      <c r="G39" s="2">
        <f t="shared" si="16"/>
        <v>4.5</v>
      </c>
      <c r="H39" s="2">
        <f t="shared" si="16"/>
        <v>2.5</v>
      </c>
      <c r="I39" s="2">
        <f t="shared" si="16"/>
        <v>59.5</v>
      </c>
      <c r="J39" s="2">
        <f t="shared" si="16"/>
        <v>40</v>
      </c>
      <c r="K39" s="2">
        <f t="shared" si="16"/>
        <v>16</v>
      </c>
      <c r="L39" s="2">
        <f t="shared" si="16"/>
        <v>9</v>
      </c>
      <c r="M39" s="2">
        <f t="shared" si="16"/>
        <v>124.5</v>
      </c>
      <c r="N39" s="11">
        <f t="shared" si="16"/>
        <v>197</v>
      </c>
    </row>
    <row r="40" spans="1:14" x14ac:dyDescent="0.25">
      <c r="A40" s="8" t="s">
        <v>29</v>
      </c>
      <c r="B40" s="8"/>
      <c r="D40" s="13">
        <f t="shared" ref="D40:N40" si="17">IF(D33&gt;0,D20/D33,0)</f>
        <v>0.14442413162705667</v>
      </c>
      <c r="E40" s="13">
        <f t="shared" si="17"/>
        <v>9.2348284960422161E-2</v>
      </c>
      <c r="F40" s="13">
        <f t="shared" si="17"/>
        <v>0.11888111888111888</v>
      </c>
      <c r="G40" s="13">
        <f t="shared" si="17"/>
        <v>8.8235294117647065E-2</v>
      </c>
      <c r="H40" s="13">
        <f t="shared" si="17"/>
        <v>6.5789473684210523E-2</v>
      </c>
      <c r="I40" s="13">
        <f t="shared" si="17"/>
        <v>0.3595166163141994</v>
      </c>
      <c r="J40" s="13">
        <f t="shared" si="17"/>
        <v>0.41884816753926701</v>
      </c>
      <c r="K40" s="13">
        <f t="shared" si="17"/>
        <v>0.25806451612903225</v>
      </c>
      <c r="L40" s="13">
        <f t="shared" si="17"/>
        <v>0.25</v>
      </c>
      <c r="M40" s="13">
        <f t="shared" si="17"/>
        <v>0.34679665738161558</v>
      </c>
      <c r="N40" s="13">
        <f t="shared" si="17"/>
        <v>0.20050890585241729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18">RANK(E39,E$53:E$55)</f>
        <v>2</v>
      </c>
      <c r="F41" s="2">
        <f t="shared" si="18"/>
        <v>2</v>
      </c>
      <c r="G41" s="2">
        <f t="shared" si="18"/>
        <v>3</v>
      </c>
      <c r="H41" s="2">
        <f t="shared" si="18"/>
        <v>3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19">IF(D31&gt;0,AVERAGE(D22:D30),0)</f>
        <v>43.111111111111114</v>
      </c>
      <c r="E43" s="2">
        <f t="shared" si="19"/>
        <v>30.888888888888889</v>
      </c>
      <c r="F43" s="2">
        <f t="shared" si="19"/>
        <v>12.777777777777779</v>
      </c>
      <c r="G43" s="2">
        <f t="shared" si="19"/>
        <v>6.5555555555555554</v>
      </c>
      <c r="H43" s="2">
        <f t="shared" si="19"/>
        <v>6.1111111111111107</v>
      </c>
      <c r="I43" s="2">
        <f t="shared" si="19"/>
        <v>11.888888888888889</v>
      </c>
      <c r="J43" s="2">
        <f t="shared" si="19"/>
        <v>6.5555555555555554</v>
      </c>
      <c r="K43" s="2">
        <f t="shared" si="19"/>
        <v>5</v>
      </c>
      <c r="L43" s="2">
        <f t="shared" si="19"/>
        <v>3.8888888888888888</v>
      </c>
      <c r="M43" s="2">
        <f t="shared" si="19"/>
        <v>27.333333333333332</v>
      </c>
      <c r="N43" s="11">
        <f t="shared" si="19"/>
        <v>126.77777777777777</v>
      </c>
    </row>
    <row r="44" spans="1:14" x14ac:dyDescent="0.25">
      <c r="A44" s="8" t="s">
        <v>29</v>
      </c>
      <c r="B44" s="8"/>
      <c r="D44" s="13">
        <f>IF(D33&gt;0,D31/D33,0)</f>
        <v>0.7093235831809872</v>
      </c>
      <c r="E44" s="13">
        <f t="shared" ref="E44:N44" si="20">IF(E33&gt;0,E31/E33,0)</f>
        <v>0.73350923482849606</v>
      </c>
      <c r="F44" s="13">
        <f t="shared" si="20"/>
        <v>0.80419580419580416</v>
      </c>
      <c r="G44" s="13">
        <f t="shared" si="20"/>
        <v>0.57843137254901966</v>
      </c>
      <c r="H44" s="13">
        <f t="shared" si="20"/>
        <v>0.72368421052631582</v>
      </c>
      <c r="I44" s="13">
        <f t="shared" si="20"/>
        <v>0.32326283987915405</v>
      </c>
      <c r="J44" s="13">
        <f t="shared" si="20"/>
        <v>0.30890052356020942</v>
      </c>
      <c r="K44" s="13">
        <f t="shared" si="20"/>
        <v>0.36290322580645162</v>
      </c>
      <c r="L44" s="13">
        <f t="shared" si="20"/>
        <v>0.4861111111111111</v>
      </c>
      <c r="M44" s="13">
        <f t="shared" si="20"/>
        <v>0.3426183844011142</v>
      </c>
      <c r="N44" s="13">
        <f t="shared" si="20"/>
        <v>0.58066157760814252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3</v>
      </c>
      <c r="J45" s="2">
        <f t="shared" si="21"/>
        <v>3</v>
      </c>
      <c r="K45" s="2">
        <f t="shared" si="21"/>
        <v>3</v>
      </c>
      <c r="L45" s="2">
        <f t="shared" si="21"/>
        <v>2</v>
      </c>
      <c r="M45" s="2">
        <f t="shared" si="21"/>
        <v>3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2">D33/COUNTA($B$9:$B$30)</f>
        <v>34.1875</v>
      </c>
      <c r="E47" s="11">
        <f t="shared" si="22"/>
        <v>23.6875</v>
      </c>
      <c r="F47" s="11">
        <f t="shared" si="22"/>
        <v>8.9375</v>
      </c>
      <c r="G47" s="11">
        <f t="shared" si="22"/>
        <v>6.375</v>
      </c>
      <c r="H47" s="11">
        <f t="shared" si="22"/>
        <v>4.75</v>
      </c>
      <c r="I47" s="11">
        <f t="shared" si="22"/>
        <v>20.6875</v>
      </c>
      <c r="J47" s="11">
        <f t="shared" si="22"/>
        <v>11.9375</v>
      </c>
      <c r="K47" s="11">
        <f t="shared" si="22"/>
        <v>7.75</v>
      </c>
      <c r="L47" s="11">
        <f t="shared" si="22"/>
        <v>4.5</v>
      </c>
      <c r="M47" s="11">
        <f t="shared" si="22"/>
        <v>44.875</v>
      </c>
      <c r="N47" s="11">
        <f t="shared" si="22"/>
        <v>122.8125</v>
      </c>
    </row>
    <row r="52" spans="4:14" x14ac:dyDescent="0.25">
      <c r="D52" s="2" t="s">
        <v>34</v>
      </c>
    </row>
    <row r="53" spans="4:14" x14ac:dyDescent="0.25">
      <c r="D53">
        <f>D35</f>
        <v>13.333333333333334</v>
      </c>
      <c r="E53">
        <f t="shared" ref="E53:N53" si="23">E35</f>
        <v>11</v>
      </c>
      <c r="F53">
        <f t="shared" si="23"/>
        <v>1.8333333333333333</v>
      </c>
      <c r="G53">
        <f t="shared" si="23"/>
        <v>5.666666666666667</v>
      </c>
      <c r="H53">
        <f t="shared" si="23"/>
        <v>2.6666666666666665</v>
      </c>
      <c r="I53">
        <f t="shared" si="23"/>
        <v>17.5</v>
      </c>
      <c r="J53">
        <f t="shared" si="23"/>
        <v>8.6666666666666661</v>
      </c>
      <c r="K53">
        <f t="shared" si="23"/>
        <v>7.833333333333333</v>
      </c>
      <c r="L53">
        <f t="shared" si="23"/>
        <v>3.1666666666666665</v>
      </c>
      <c r="M53">
        <f t="shared" si="23"/>
        <v>37.166666666666664</v>
      </c>
      <c r="N53" s="10">
        <f t="shared" si="23"/>
        <v>71.666666666666671</v>
      </c>
    </row>
    <row r="54" spans="4:14" x14ac:dyDescent="0.25">
      <c r="D54">
        <f>D39</f>
        <v>39.5</v>
      </c>
      <c r="E54">
        <f t="shared" ref="E54:N54" si="24">E39</f>
        <v>17.5</v>
      </c>
      <c r="F54">
        <f t="shared" si="24"/>
        <v>8.5</v>
      </c>
      <c r="G54">
        <f t="shared" si="24"/>
        <v>4.5</v>
      </c>
      <c r="H54">
        <f t="shared" si="24"/>
        <v>2.5</v>
      </c>
      <c r="I54">
        <f t="shared" si="24"/>
        <v>59.5</v>
      </c>
      <c r="J54">
        <f t="shared" si="24"/>
        <v>40</v>
      </c>
      <c r="K54">
        <f t="shared" si="24"/>
        <v>16</v>
      </c>
      <c r="L54">
        <f t="shared" si="24"/>
        <v>9</v>
      </c>
      <c r="M54">
        <f t="shared" si="24"/>
        <v>124.5</v>
      </c>
      <c r="N54" s="10">
        <f t="shared" si="24"/>
        <v>197</v>
      </c>
    </row>
    <row r="55" spans="4:14" x14ac:dyDescent="0.25">
      <c r="D55">
        <f>D43</f>
        <v>43.111111111111114</v>
      </c>
      <c r="E55">
        <f t="shared" ref="E55:N55" si="25">E43</f>
        <v>30.888888888888889</v>
      </c>
      <c r="F55">
        <f t="shared" si="25"/>
        <v>12.777777777777779</v>
      </c>
      <c r="G55">
        <f t="shared" si="25"/>
        <v>6.5555555555555554</v>
      </c>
      <c r="H55">
        <f t="shared" si="25"/>
        <v>6.1111111111111107</v>
      </c>
      <c r="I55">
        <f t="shared" si="25"/>
        <v>11.888888888888889</v>
      </c>
      <c r="J55">
        <f t="shared" si="25"/>
        <v>6.5555555555555554</v>
      </c>
      <c r="K55">
        <f t="shared" si="25"/>
        <v>5</v>
      </c>
      <c r="L55">
        <f t="shared" si="25"/>
        <v>3.8888888888888888</v>
      </c>
      <c r="M55">
        <f t="shared" si="25"/>
        <v>27.333333333333332</v>
      </c>
      <c r="N55" s="10">
        <f t="shared" si="25"/>
        <v>126.77777777777777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MAY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27</v>
      </c>
      <c r="E7">
        <v>3</v>
      </c>
      <c r="F7">
        <v>0</v>
      </c>
      <c r="G7">
        <v>4</v>
      </c>
      <c r="H7">
        <v>1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36</v>
      </c>
    </row>
    <row r="8" spans="1:14" x14ac:dyDescent="0.25">
      <c r="A8" s="5" t="s">
        <v>16</v>
      </c>
      <c r="B8" s="5"/>
      <c r="D8" s="9">
        <f>D7</f>
        <v>27</v>
      </c>
      <c r="E8" s="9">
        <f t="shared" ref="E8:N8" si="0">E7</f>
        <v>3</v>
      </c>
      <c r="F8" s="9">
        <f t="shared" si="0"/>
        <v>0</v>
      </c>
      <c r="G8" s="9">
        <f t="shared" si="0"/>
        <v>4</v>
      </c>
      <c r="H8" s="9">
        <f t="shared" si="0"/>
        <v>1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36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85</v>
      </c>
      <c r="E10">
        <v>53</v>
      </c>
      <c r="F10">
        <v>13</v>
      </c>
      <c r="G10">
        <v>49</v>
      </c>
      <c r="H10">
        <v>15</v>
      </c>
      <c r="I10">
        <v>0</v>
      </c>
      <c r="J10">
        <v>0</v>
      </c>
      <c r="K10">
        <v>0</v>
      </c>
      <c r="L10">
        <v>0</v>
      </c>
      <c r="M10" s="2">
        <f t="shared" ref="M10:M15" si="1">SUM(I10:L10)</f>
        <v>0</v>
      </c>
      <c r="N10" s="2">
        <f t="shared" ref="N10:N15" si="2">SUM(D10:L10)</f>
        <v>215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4" si="3">SUM(I12:L12)</f>
        <v>0</v>
      </c>
      <c r="N12" s="2">
        <f t="shared" ref="N12:N14" si="4">SUM(D12:L12)</f>
        <v>0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4"/>
        <v>0</v>
      </c>
    </row>
    <row r="15" spans="1:14" x14ac:dyDescent="0.25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122</v>
      </c>
      <c r="J15">
        <v>69</v>
      </c>
      <c r="K15">
        <v>44</v>
      </c>
      <c r="L15">
        <v>26</v>
      </c>
      <c r="M15" s="2">
        <f t="shared" si="1"/>
        <v>261</v>
      </c>
      <c r="N15" s="2">
        <f t="shared" si="2"/>
        <v>261</v>
      </c>
    </row>
    <row r="16" spans="1:14" x14ac:dyDescent="0.25">
      <c r="A16" s="5" t="s">
        <v>19</v>
      </c>
      <c r="B16" s="6"/>
      <c r="D16" s="9">
        <f>SUM(D10:D15)</f>
        <v>85</v>
      </c>
      <c r="E16" s="9">
        <f t="shared" ref="E16:N16" si="5">SUM(E10:E15)</f>
        <v>53</v>
      </c>
      <c r="F16" s="9">
        <f t="shared" si="5"/>
        <v>13</v>
      </c>
      <c r="G16" s="9">
        <f t="shared" si="5"/>
        <v>49</v>
      </c>
      <c r="H16" s="9">
        <f t="shared" si="5"/>
        <v>15</v>
      </c>
      <c r="I16" s="9">
        <f t="shared" si="5"/>
        <v>122</v>
      </c>
      <c r="J16" s="9">
        <f t="shared" si="5"/>
        <v>69</v>
      </c>
      <c r="K16" s="9">
        <f t="shared" si="5"/>
        <v>44</v>
      </c>
      <c r="L16" s="9">
        <f t="shared" si="5"/>
        <v>26</v>
      </c>
      <c r="M16" s="9">
        <f t="shared" si="5"/>
        <v>261</v>
      </c>
      <c r="N16" s="9">
        <f t="shared" si="5"/>
        <v>476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82</v>
      </c>
      <c r="E18">
        <v>75</v>
      </c>
      <c r="F18">
        <v>34</v>
      </c>
      <c r="G18">
        <v>14</v>
      </c>
      <c r="H18">
        <v>2</v>
      </c>
      <c r="I18">
        <v>0</v>
      </c>
      <c r="J18">
        <v>0</v>
      </c>
      <c r="K18">
        <v>0</v>
      </c>
      <c r="L18">
        <v>0</v>
      </c>
      <c r="M18" s="2">
        <f t="shared" ref="M18:M19" si="6">SUM(I18:L18)</f>
        <v>0</v>
      </c>
      <c r="N18" s="2">
        <f t="shared" ref="N18:N19" si="7">SUM(D18:L18)</f>
        <v>207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116</v>
      </c>
      <c r="J19">
        <v>86</v>
      </c>
      <c r="K19">
        <v>36</v>
      </c>
      <c r="L19">
        <v>10</v>
      </c>
      <c r="M19" s="2">
        <f t="shared" si="6"/>
        <v>248</v>
      </c>
      <c r="N19" s="2">
        <f t="shared" si="7"/>
        <v>248</v>
      </c>
    </row>
    <row r="20" spans="1:14" x14ac:dyDescent="0.25">
      <c r="A20" s="5" t="s">
        <v>21</v>
      </c>
      <c r="B20" s="6"/>
      <c r="D20" s="9">
        <f>SUM(D18:D19)</f>
        <v>82</v>
      </c>
      <c r="E20" s="9">
        <f>SUM(E18:E19)</f>
        <v>75</v>
      </c>
      <c r="F20" s="9">
        <f t="shared" ref="F20:N20" si="8">SUM(F18:F19)</f>
        <v>34</v>
      </c>
      <c r="G20" s="9">
        <f t="shared" si="8"/>
        <v>14</v>
      </c>
      <c r="H20" s="9">
        <f t="shared" si="8"/>
        <v>2</v>
      </c>
      <c r="I20" s="9">
        <f t="shared" si="8"/>
        <v>116</v>
      </c>
      <c r="J20" s="9">
        <f t="shared" si="8"/>
        <v>86</v>
      </c>
      <c r="K20" s="9">
        <f t="shared" si="8"/>
        <v>36</v>
      </c>
      <c r="L20" s="9">
        <f t="shared" si="8"/>
        <v>10</v>
      </c>
      <c r="M20" s="9">
        <f t="shared" si="8"/>
        <v>248</v>
      </c>
      <c r="N20" s="9">
        <f t="shared" si="8"/>
        <v>455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139</v>
      </c>
      <c r="J22">
        <v>55</v>
      </c>
      <c r="K22">
        <v>61</v>
      </c>
      <c r="L22">
        <v>42</v>
      </c>
      <c r="M22" s="2">
        <f t="shared" ref="M22:M30" si="9">SUM(I22:L22)</f>
        <v>297</v>
      </c>
      <c r="N22" s="2">
        <f t="shared" ref="N22:N30" si="10">SUM(D22:L22)</f>
        <v>297</v>
      </c>
    </row>
    <row r="23" spans="1:14" x14ac:dyDescent="0.25">
      <c r="A23" s="7" t="s">
        <v>22</v>
      </c>
      <c r="B23" s="14">
        <v>11</v>
      </c>
      <c r="D23">
        <v>118</v>
      </c>
      <c r="E23">
        <v>55</v>
      </c>
      <c r="F23">
        <v>16</v>
      </c>
      <c r="G23">
        <v>18</v>
      </c>
      <c r="H23">
        <v>9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216</v>
      </c>
    </row>
    <row r="24" spans="1:14" x14ac:dyDescent="0.25">
      <c r="A24" s="7" t="s">
        <v>23</v>
      </c>
      <c r="B24" s="14">
        <v>3</v>
      </c>
      <c r="D24">
        <v>52</v>
      </c>
      <c r="E24">
        <v>33</v>
      </c>
      <c r="F24">
        <v>3</v>
      </c>
      <c r="G24">
        <v>5</v>
      </c>
      <c r="H24">
        <v>8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101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0</v>
      </c>
    </row>
    <row r="26" spans="1:14" x14ac:dyDescent="0.25">
      <c r="A26" s="4" t="s">
        <v>38</v>
      </c>
      <c r="B26" s="14">
        <v>5</v>
      </c>
      <c r="D26">
        <v>22</v>
      </c>
      <c r="E26">
        <v>17</v>
      </c>
      <c r="F26">
        <v>20</v>
      </c>
      <c r="G26">
        <v>16</v>
      </c>
      <c r="H26">
        <v>8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83</v>
      </c>
    </row>
    <row r="27" spans="1:14" x14ac:dyDescent="0.25">
      <c r="A27" s="18" t="s">
        <v>36</v>
      </c>
      <c r="B27" s="14">
        <v>6</v>
      </c>
      <c r="D27">
        <v>85</v>
      </c>
      <c r="E27">
        <v>88</v>
      </c>
      <c r="F27">
        <v>34</v>
      </c>
      <c r="G27">
        <v>30</v>
      </c>
      <c r="H27">
        <v>16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253</v>
      </c>
    </row>
    <row r="28" spans="1:14" x14ac:dyDescent="0.25">
      <c r="A28" s="18" t="s">
        <v>17</v>
      </c>
      <c r="B28" s="14">
        <v>8</v>
      </c>
      <c r="D28">
        <v>95</v>
      </c>
      <c r="E28">
        <v>65</v>
      </c>
      <c r="F28">
        <v>18</v>
      </c>
      <c r="G28">
        <v>16</v>
      </c>
      <c r="H28">
        <v>7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201</v>
      </c>
    </row>
    <row r="29" spans="1:14" x14ac:dyDescent="0.25">
      <c r="A29" s="18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si="9"/>
        <v>0</v>
      </c>
      <c r="N29" s="2">
        <f t="shared" si="10"/>
        <v>0</v>
      </c>
    </row>
    <row r="30" spans="1:14" x14ac:dyDescent="0.25">
      <c r="A30" s="18" t="s">
        <v>39</v>
      </c>
      <c r="B30" s="14">
        <v>9</v>
      </c>
      <c r="D30">
        <v>51</v>
      </c>
      <c r="E30">
        <v>48</v>
      </c>
      <c r="F30">
        <v>20</v>
      </c>
      <c r="G30">
        <v>7</v>
      </c>
      <c r="H30">
        <v>14</v>
      </c>
      <c r="I30">
        <v>0</v>
      </c>
      <c r="J30">
        <v>0</v>
      </c>
      <c r="K30">
        <v>0</v>
      </c>
      <c r="L30">
        <v>0</v>
      </c>
      <c r="M30" s="2">
        <f t="shared" si="9"/>
        <v>0</v>
      </c>
      <c r="N30" s="2">
        <f t="shared" si="10"/>
        <v>140</v>
      </c>
    </row>
    <row r="31" spans="1:14" x14ac:dyDescent="0.25">
      <c r="A31" s="5" t="s">
        <v>26</v>
      </c>
      <c r="B31" s="5"/>
      <c r="D31" s="9">
        <f t="shared" ref="D31:N31" si="11">SUM(D22:D30)</f>
        <v>423</v>
      </c>
      <c r="E31" s="9">
        <f t="shared" si="11"/>
        <v>306</v>
      </c>
      <c r="F31" s="9">
        <f t="shared" si="11"/>
        <v>111</v>
      </c>
      <c r="G31" s="9">
        <f t="shared" si="11"/>
        <v>92</v>
      </c>
      <c r="H31" s="9">
        <f t="shared" si="11"/>
        <v>62</v>
      </c>
      <c r="I31" s="9">
        <f t="shared" si="11"/>
        <v>139</v>
      </c>
      <c r="J31" s="9">
        <f t="shared" si="11"/>
        <v>55</v>
      </c>
      <c r="K31" s="9">
        <f t="shared" si="11"/>
        <v>61</v>
      </c>
      <c r="L31" s="9">
        <f t="shared" si="11"/>
        <v>42</v>
      </c>
      <c r="M31" s="9">
        <f t="shared" si="11"/>
        <v>297</v>
      </c>
      <c r="N31" s="9">
        <f t="shared" si="11"/>
        <v>1291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2">D16+D20+D31</f>
        <v>590</v>
      </c>
      <c r="E33" s="9">
        <f t="shared" si="12"/>
        <v>434</v>
      </c>
      <c r="F33" s="9">
        <f t="shared" si="12"/>
        <v>158</v>
      </c>
      <c r="G33" s="9">
        <f t="shared" si="12"/>
        <v>155</v>
      </c>
      <c r="H33" s="9">
        <f t="shared" si="12"/>
        <v>79</v>
      </c>
      <c r="I33" s="9">
        <f t="shared" si="12"/>
        <v>377</v>
      </c>
      <c r="J33" s="9">
        <f t="shared" si="12"/>
        <v>210</v>
      </c>
      <c r="K33" s="9">
        <f t="shared" si="12"/>
        <v>141</v>
      </c>
      <c r="L33" s="9">
        <f t="shared" si="12"/>
        <v>78</v>
      </c>
      <c r="M33" s="9">
        <f t="shared" si="12"/>
        <v>806</v>
      </c>
      <c r="N33" s="19">
        <f>SUM(D33:L33)</f>
        <v>2222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3">IF(D16&gt;0,AVERAGE(D10:D15),0)</f>
        <v>14.166666666666666</v>
      </c>
      <c r="E35" s="2">
        <f t="shared" si="13"/>
        <v>8.8333333333333339</v>
      </c>
      <c r="F35" s="2">
        <f t="shared" si="13"/>
        <v>2.1666666666666665</v>
      </c>
      <c r="G35" s="2">
        <f t="shared" si="13"/>
        <v>8.1666666666666661</v>
      </c>
      <c r="H35" s="2">
        <f t="shared" si="13"/>
        <v>2.5</v>
      </c>
      <c r="I35" s="2">
        <f t="shared" si="13"/>
        <v>20.333333333333332</v>
      </c>
      <c r="J35" s="2">
        <f t="shared" si="13"/>
        <v>11.5</v>
      </c>
      <c r="K35" s="2">
        <f t="shared" si="13"/>
        <v>7.333333333333333</v>
      </c>
      <c r="L35" s="2">
        <f t="shared" si="13"/>
        <v>4.333333333333333</v>
      </c>
      <c r="M35" s="2">
        <f t="shared" si="13"/>
        <v>43.5</v>
      </c>
      <c r="N35" s="11">
        <f t="shared" si="13"/>
        <v>79.333333333333329</v>
      </c>
    </row>
    <row r="36" spans="1:14" x14ac:dyDescent="0.25">
      <c r="A36" s="8" t="s">
        <v>29</v>
      </c>
      <c r="B36" s="8"/>
      <c r="D36" s="13">
        <f t="shared" ref="D36:N36" si="14">IF(OR(D16&gt;0,D33&gt;0),D16/D33,0)</f>
        <v>0.1440677966101695</v>
      </c>
      <c r="E36" s="13">
        <f t="shared" si="14"/>
        <v>0.12211981566820276</v>
      </c>
      <c r="F36" s="13">
        <f t="shared" si="14"/>
        <v>8.2278481012658222E-2</v>
      </c>
      <c r="G36" s="13">
        <f t="shared" si="14"/>
        <v>0.31612903225806449</v>
      </c>
      <c r="H36" s="13">
        <f t="shared" si="14"/>
        <v>0.189873417721519</v>
      </c>
      <c r="I36" s="13">
        <f t="shared" si="14"/>
        <v>0.32360742705570295</v>
      </c>
      <c r="J36" s="13">
        <f t="shared" si="14"/>
        <v>0.32857142857142857</v>
      </c>
      <c r="K36" s="13">
        <f t="shared" si="14"/>
        <v>0.31205673758865249</v>
      </c>
      <c r="L36" s="13">
        <f t="shared" si="14"/>
        <v>0.33333333333333331</v>
      </c>
      <c r="M36" s="13">
        <f t="shared" si="14"/>
        <v>0.32382133995037221</v>
      </c>
      <c r="N36" s="13">
        <f t="shared" si="14"/>
        <v>0.21422142214221424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2</v>
      </c>
      <c r="H37" s="2">
        <f t="shared" si="15"/>
        <v>2</v>
      </c>
      <c r="I37" s="2">
        <f t="shared" si="15"/>
        <v>2</v>
      </c>
      <c r="J37" s="2">
        <f t="shared" si="15"/>
        <v>2</v>
      </c>
      <c r="K37" s="2">
        <f t="shared" si="15"/>
        <v>2</v>
      </c>
      <c r="L37" s="2">
        <f t="shared" si="15"/>
        <v>3</v>
      </c>
      <c r="M37" s="2">
        <f t="shared" si="15"/>
        <v>2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6">IF(D20&gt;0,AVERAGE(D18:D19),0)</f>
        <v>41</v>
      </c>
      <c r="E39" s="2">
        <f t="shared" si="16"/>
        <v>37.5</v>
      </c>
      <c r="F39" s="2">
        <f t="shared" si="16"/>
        <v>17</v>
      </c>
      <c r="G39" s="2">
        <f t="shared" si="16"/>
        <v>7</v>
      </c>
      <c r="H39" s="2">
        <f t="shared" si="16"/>
        <v>1</v>
      </c>
      <c r="I39" s="2">
        <f t="shared" si="16"/>
        <v>58</v>
      </c>
      <c r="J39" s="2">
        <f t="shared" si="16"/>
        <v>43</v>
      </c>
      <c r="K39" s="2">
        <f t="shared" si="16"/>
        <v>18</v>
      </c>
      <c r="L39" s="2">
        <f t="shared" si="16"/>
        <v>5</v>
      </c>
      <c r="M39" s="2">
        <f t="shared" si="16"/>
        <v>124</v>
      </c>
      <c r="N39" s="11">
        <f t="shared" si="16"/>
        <v>227.5</v>
      </c>
    </row>
    <row r="40" spans="1:14" x14ac:dyDescent="0.25">
      <c r="A40" s="8" t="s">
        <v>29</v>
      </c>
      <c r="B40" s="8"/>
      <c r="D40" s="13">
        <f t="shared" ref="D40:N40" si="17">IF(D33&gt;0,D20/D33,0)</f>
        <v>0.13898305084745763</v>
      </c>
      <c r="E40" s="13">
        <f t="shared" si="17"/>
        <v>0.1728110599078341</v>
      </c>
      <c r="F40" s="13">
        <f t="shared" si="17"/>
        <v>0.21518987341772153</v>
      </c>
      <c r="G40" s="13">
        <f t="shared" si="17"/>
        <v>9.0322580645161285E-2</v>
      </c>
      <c r="H40" s="13">
        <f t="shared" si="17"/>
        <v>2.5316455696202531E-2</v>
      </c>
      <c r="I40" s="13">
        <f t="shared" si="17"/>
        <v>0.30769230769230771</v>
      </c>
      <c r="J40" s="13">
        <f t="shared" si="17"/>
        <v>0.40952380952380951</v>
      </c>
      <c r="K40" s="13">
        <f t="shared" si="17"/>
        <v>0.25531914893617019</v>
      </c>
      <c r="L40" s="13">
        <f t="shared" si="17"/>
        <v>0.12820512820512819</v>
      </c>
      <c r="M40" s="13">
        <f t="shared" si="17"/>
        <v>0.30769230769230771</v>
      </c>
      <c r="N40" s="13">
        <f t="shared" si="17"/>
        <v>0.20477047704770476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3</v>
      </c>
      <c r="H41" s="2">
        <f t="shared" si="18"/>
        <v>3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19">IF(D31&gt;0,AVERAGE(D22:D30),0)</f>
        <v>47</v>
      </c>
      <c r="E43" s="2">
        <f t="shared" si="19"/>
        <v>34</v>
      </c>
      <c r="F43" s="2">
        <f t="shared" si="19"/>
        <v>12.333333333333334</v>
      </c>
      <c r="G43" s="2">
        <f t="shared" si="19"/>
        <v>10.222222222222221</v>
      </c>
      <c r="H43" s="2">
        <f t="shared" si="19"/>
        <v>6.8888888888888893</v>
      </c>
      <c r="I43" s="2">
        <f t="shared" si="19"/>
        <v>15.444444444444445</v>
      </c>
      <c r="J43" s="2">
        <f t="shared" si="19"/>
        <v>6.1111111111111107</v>
      </c>
      <c r="K43" s="2">
        <f t="shared" si="19"/>
        <v>6.7777777777777777</v>
      </c>
      <c r="L43" s="2">
        <f t="shared" si="19"/>
        <v>4.666666666666667</v>
      </c>
      <c r="M43" s="2">
        <f t="shared" si="19"/>
        <v>33</v>
      </c>
      <c r="N43" s="11">
        <f t="shared" si="19"/>
        <v>143.44444444444446</v>
      </c>
    </row>
    <row r="44" spans="1:14" x14ac:dyDescent="0.25">
      <c r="A44" s="8" t="s">
        <v>29</v>
      </c>
      <c r="B44" s="8"/>
      <c r="D44" s="13">
        <f>IF(D33&gt;0,D31/D33,0)</f>
        <v>0.7169491525423729</v>
      </c>
      <c r="E44" s="13">
        <f t="shared" ref="E44:N44" si="20">IF(E33&gt;0,E31/E33,0)</f>
        <v>0.70506912442396308</v>
      </c>
      <c r="F44" s="13">
        <f t="shared" si="20"/>
        <v>0.70253164556962022</v>
      </c>
      <c r="G44" s="13">
        <f t="shared" si="20"/>
        <v>0.59354838709677415</v>
      </c>
      <c r="H44" s="13">
        <f t="shared" si="20"/>
        <v>0.78481012658227844</v>
      </c>
      <c r="I44" s="13">
        <f t="shared" si="20"/>
        <v>0.3687002652519894</v>
      </c>
      <c r="J44" s="13">
        <f t="shared" si="20"/>
        <v>0.26190476190476192</v>
      </c>
      <c r="K44" s="13">
        <f t="shared" si="20"/>
        <v>0.43262411347517732</v>
      </c>
      <c r="L44" s="13">
        <f t="shared" si="20"/>
        <v>0.53846153846153844</v>
      </c>
      <c r="M44" s="13">
        <f t="shared" si="20"/>
        <v>0.36848635235732008</v>
      </c>
      <c r="N44" s="13">
        <f t="shared" si="20"/>
        <v>0.58100810081008103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1">RANK(E43,E$53:E$55)</f>
        <v>2</v>
      </c>
      <c r="F45" s="2">
        <f t="shared" si="21"/>
        <v>2</v>
      </c>
      <c r="G45" s="2">
        <f t="shared" si="21"/>
        <v>1</v>
      </c>
      <c r="H45" s="2">
        <f t="shared" si="21"/>
        <v>1</v>
      </c>
      <c r="I45" s="2">
        <f t="shared" si="21"/>
        <v>3</v>
      </c>
      <c r="J45" s="2">
        <f t="shared" si="21"/>
        <v>3</v>
      </c>
      <c r="K45" s="2">
        <f t="shared" si="21"/>
        <v>3</v>
      </c>
      <c r="L45" s="2">
        <f t="shared" si="21"/>
        <v>2</v>
      </c>
      <c r="M45" s="2">
        <f t="shared" si="21"/>
        <v>3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2">D33/COUNTA($B$9:$B$30)</f>
        <v>36.875</v>
      </c>
      <c r="E47" s="11">
        <f t="shared" si="22"/>
        <v>27.125</v>
      </c>
      <c r="F47" s="11">
        <f t="shared" si="22"/>
        <v>9.875</v>
      </c>
      <c r="G47" s="11">
        <f t="shared" si="22"/>
        <v>9.6875</v>
      </c>
      <c r="H47" s="11">
        <f t="shared" si="22"/>
        <v>4.9375</v>
      </c>
      <c r="I47" s="11">
        <f t="shared" si="22"/>
        <v>23.5625</v>
      </c>
      <c r="J47" s="11">
        <f t="shared" si="22"/>
        <v>13.125</v>
      </c>
      <c r="K47" s="11">
        <f t="shared" si="22"/>
        <v>8.8125</v>
      </c>
      <c r="L47" s="11">
        <f t="shared" si="22"/>
        <v>4.875</v>
      </c>
      <c r="M47" s="11">
        <f t="shared" si="22"/>
        <v>50.375</v>
      </c>
      <c r="N47" s="11">
        <f t="shared" si="22"/>
        <v>138.875</v>
      </c>
    </row>
    <row r="52" spans="4:14" x14ac:dyDescent="0.25">
      <c r="D52" s="2" t="s">
        <v>34</v>
      </c>
    </row>
    <row r="53" spans="4:14" x14ac:dyDescent="0.25">
      <c r="D53">
        <f>D35</f>
        <v>14.166666666666666</v>
      </c>
      <c r="E53">
        <f t="shared" ref="E53:N53" si="23">E35</f>
        <v>8.8333333333333339</v>
      </c>
      <c r="F53">
        <f t="shared" si="23"/>
        <v>2.1666666666666665</v>
      </c>
      <c r="G53">
        <f t="shared" si="23"/>
        <v>8.1666666666666661</v>
      </c>
      <c r="H53">
        <f t="shared" si="23"/>
        <v>2.5</v>
      </c>
      <c r="I53">
        <f t="shared" si="23"/>
        <v>20.333333333333332</v>
      </c>
      <c r="J53">
        <f t="shared" si="23"/>
        <v>11.5</v>
      </c>
      <c r="K53">
        <f t="shared" si="23"/>
        <v>7.333333333333333</v>
      </c>
      <c r="L53">
        <f t="shared" si="23"/>
        <v>4.333333333333333</v>
      </c>
      <c r="M53">
        <f t="shared" si="23"/>
        <v>43.5</v>
      </c>
      <c r="N53" s="10">
        <f t="shared" si="23"/>
        <v>79.333333333333329</v>
      </c>
    </row>
    <row r="54" spans="4:14" x14ac:dyDescent="0.25">
      <c r="D54">
        <f>D39</f>
        <v>41</v>
      </c>
      <c r="E54">
        <f t="shared" ref="E54:N54" si="24">E39</f>
        <v>37.5</v>
      </c>
      <c r="F54">
        <f t="shared" si="24"/>
        <v>17</v>
      </c>
      <c r="G54">
        <f t="shared" si="24"/>
        <v>7</v>
      </c>
      <c r="H54">
        <f t="shared" si="24"/>
        <v>1</v>
      </c>
      <c r="I54">
        <f t="shared" si="24"/>
        <v>58</v>
      </c>
      <c r="J54">
        <f t="shared" si="24"/>
        <v>43</v>
      </c>
      <c r="K54">
        <f t="shared" si="24"/>
        <v>18</v>
      </c>
      <c r="L54">
        <f t="shared" si="24"/>
        <v>5</v>
      </c>
      <c r="M54">
        <f t="shared" si="24"/>
        <v>124</v>
      </c>
      <c r="N54" s="10">
        <f t="shared" si="24"/>
        <v>227.5</v>
      </c>
    </row>
    <row r="55" spans="4:14" x14ac:dyDescent="0.25">
      <c r="D55">
        <f>D43</f>
        <v>47</v>
      </c>
      <c r="E55">
        <f t="shared" ref="E55:N55" si="25">E43</f>
        <v>34</v>
      </c>
      <c r="F55">
        <f t="shared" si="25"/>
        <v>12.333333333333334</v>
      </c>
      <c r="G55">
        <f t="shared" si="25"/>
        <v>10.222222222222221</v>
      </c>
      <c r="H55">
        <f t="shared" si="25"/>
        <v>6.8888888888888893</v>
      </c>
      <c r="I55">
        <f t="shared" si="25"/>
        <v>15.444444444444445</v>
      </c>
      <c r="J55">
        <f t="shared" si="25"/>
        <v>6.1111111111111107</v>
      </c>
      <c r="K55">
        <f t="shared" si="25"/>
        <v>6.7777777777777777</v>
      </c>
      <c r="L55">
        <f t="shared" si="25"/>
        <v>4.666666666666667</v>
      </c>
      <c r="M55">
        <f t="shared" si="25"/>
        <v>33</v>
      </c>
      <c r="N55" s="10">
        <f t="shared" si="25"/>
        <v>143.44444444444446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6:M30 M7:M2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JUNE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46</v>
      </c>
      <c r="E7">
        <v>3</v>
      </c>
      <c r="F7">
        <v>1</v>
      </c>
      <c r="G7">
        <v>3</v>
      </c>
      <c r="H7">
        <v>0</v>
      </c>
      <c r="I7">
        <v>0</v>
      </c>
      <c r="J7">
        <v>1</v>
      </c>
      <c r="K7">
        <v>1</v>
      </c>
      <c r="L7">
        <v>0</v>
      </c>
      <c r="M7" s="2">
        <f>SUM(I7:L7)</f>
        <v>2</v>
      </c>
      <c r="N7" s="2">
        <f>SUM(D7:L7)</f>
        <v>55</v>
      </c>
    </row>
    <row r="8" spans="1:14" x14ac:dyDescent="0.25">
      <c r="A8" s="5" t="s">
        <v>16</v>
      </c>
      <c r="B8" s="5"/>
      <c r="D8" s="9">
        <f>D7</f>
        <v>46</v>
      </c>
      <c r="E8" s="9">
        <f t="shared" ref="E8:N8" si="0">E7</f>
        <v>3</v>
      </c>
      <c r="F8" s="9">
        <f t="shared" si="0"/>
        <v>1</v>
      </c>
      <c r="G8" s="9">
        <f t="shared" si="0"/>
        <v>3</v>
      </c>
      <c r="H8" s="9">
        <f t="shared" si="0"/>
        <v>0</v>
      </c>
      <c r="I8" s="9">
        <f t="shared" si="0"/>
        <v>0</v>
      </c>
      <c r="J8" s="9">
        <f t="shared" si="0"/>
        <v>1</v>
      </c>
      <c r="K8" s="9">
        <f t="shared" si="0"/>
        <v>1</v>
      </c>
      <c r="L8" s="9">
        <f t="shared" si="0"/>
        <v>0</v>
      </c>
      <c r="M8" s="9">
        <f t="shared" si="0"/>
        <v>2</v>
      </c>
      <c r="N8" s="9">
        <f t="shared" si="0"/>
        <v>55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92</v>
      </c>
      <c r="E10">
        <v>45</v>
      </c>
      <c r="F10">
        <v>16</v>
      </c>
      <c r="G10">
        <v>24</v>
      </c>
      <c r="H10">
        <v>19</v>
      </c>
      <c r="I10">
        <v>0</v>
      </c>
      <c r="J10">
        <v>0</v>
      </c>
      <c r="K10">
        <v>0</v>
      </c>
      <c r="L10">
        <v>0</v>
      </c>
      <c r="M10" s="2">
        <f t="shared" ref="M10:M15" si="1">SUM(I10:L10)</f>
        <v>0</v>
      </c>
      <c r="N10" s="2">
        <f t="shared" ref="N10:N15" si="2">SUM(D10:L10)</f>
        <v>196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4" si="3">SUM(I12:L12)</f>
        <v>0</v>
      </c>
      <c r="N12" s="2">
        <f t="shared" ref="N12:N14" si="4">SUM(D12:L12)</f>
        <v>0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4"/>
        <v>0</v>
      </c>
    </row>
    <row r="15" spans="1:14" x14ac:dyDescent="0.25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7</v>
      </c>
      <c r="K15">
        <v>5</v>
      </c>
      <c r="L15">
        <v>24</v>
      </c>
      <c r="M15" s="2">
        <f t="shared" si="1"/>
        <v>36</v>
      </c>
      <c r="N15" s="2">
        <f t="shared" si="2"/>
        <v>36</v>
      </c>
    </row>
    <row r="16" spans="1:14" x14ac:dyDescent="0.25">
      <c r="A16" s="5" t="s">
        <v>19</v>
      </c>
      <c r="B16" s="6"/>
      <c r="D16" s="9">
        <f>SUM(D10:D15)</f>
        <v>92</v>
      </c>
      <c r="E16" s="9">
        <f t="shared" ref="E16:N16" si="5">SUM(E10:E15)</f>
        <v>45</v>
      </c>
      <c r="F16" s="9">
        <f t="shared" si="5"/>
        <v>16</v>
      </c>
      <c r="G16" s="9">
        <f t="shared" si="5"/>
        <v>24</v>
      </c>
      <c r="H16" s="9">
        <f t="shared" si="5"/>
        <v>19</v>
      </c>
      <c r="I16" s="9">
        <f t="shared" si="5"/>
        <v>0</v>
      </c>
      <c r="J16" s="9">
        <f t="shared" si="5"/>
        <v>7</v>
      </c>
      <c r="K16" s="9">
        <f t="shared" si="5"/>
        <v>5</v>
      </c>
      <c r="L16" s="9">
        <f t="shared" si="5"/>
        <v>24</v>
      </c>
      <c r="M16" s="9">
        <f t="shared" si="5"/>
        <v>36</v>
      </c>
      <c r="N16" s="9">
        <f t="shared" si="5"/>
        <v>232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69</v>
      </c>
      <c r="E18">
        <v>43</v>
      </c>
      <c r="F18">
        <v>32</v>
      </c>
      <c r="G18">
        <v>4</v>
      </c>
      <c r="H18">
        <v>13</v>
      </c>
      <c r="I18">
        <v>0</v>
      </c>
      <c r="J18">
        <v>0</v>
      </c>
      <c r="K18">
        <v>0</v>
      </c>
      <c r="L18">
        <v>0</v>
      </c>
      <c r="M18" s="2">
        <f t="shared" ref="M18:M19" si="6">SUM(I18:L18)</f>
        <v>0</v>
      </c>
      <c r="N18" s="2">
        <f t="shared" ref="N18:N19" si="7">SUM(D18:L18)</f>
        <v>161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206</v>
      </c>
      <c r="J19">
        <v>108</v>
      </c>
      <c r="K19">
        <v>88</v>
      </c>
      <c r="L19">
        <v>14</v>
      </c>
      <c r="M19" s="2">
        <f t="shared" si="6"/>
        <v>416</v>
      </c>
      <c r="N19" s="2">
        <f t="shared" si="7"/>
        <v>416</v>
      </c>
    </row>
    <row r="20" spans="1:14" x14ac:dyDescent="0.25">
      <c r="A20" s="5" t="s">
        <v>21</v>
      </c>
      <c r="B20" s="6"/>
      <c r="D20" s="9">
        <f>SUM(D18:D19)</f>
        <v>69</v>
      </c>
      <c r="E20" s="9">
        <f>SUM(E18:E19)</f>
        <v>43</v>
      </c>
      <c r="F20" s="9">
        <f t="shared" ref="F20:N20" si="8">SUM(F18:F19)</f>
        <v>32</v>
      </c>
      <c r="G20" s="9">
        <f t="shared" si="8"/>
        <v>4</v>
      </c>
      <c r="H20" s="9">
        <f t="shared" si="8"/>
        <v>13</v>
      </c>
      <c r="I20" s="9">
        <f t="shared" si="8"/>
        <v>206</v>
      </c>
      <c r="J20" s="9">
        <f t="shared" si="8"/>
        <v>108</v>
      </c>
      <c r="K20" s="9">
        <f t="shared" si="8"/>
        <v>88</v>
      </c>
      <c r="L20" s="9">
        <f t="shared" si="8"/>
        <v>14</v>
      </c>
      <c r="M20" s="9">
        <f t="shared" si="8"/>
        <v>416</v>
      </c>
      <c r="N20" s="9">
        <f t="shared" si="8"/>
        <v>577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161</v>
      </c>
      <c r="J22">
        <v>108</v>
      </c>
      <c r="K22">
        <v>98</v>
      </c>
      <c r="L22">
        <v>32</v>
      </c>
      <c r="M22" s="2">
        <f t="shared" ref="M22:M30" si="9">SUM(I22:L22)</f>
        <v>399</v>
      </c>
      <c r="N22" s="2">
        <f t="shared" ref="N22:N30" si="10">SUM(D22:L22)</f>
        <v>399</v>
      </c>
    </row>
    <row r="23" spans="1:14" x14ac:dyDescent="0.25">
      <c r="A23" s="7" t="s">
        <v>22</v>
      </c>
      <c r="B23" s="14">
        <v>11</v>
      </c>
      <c r="D23">
        <v>101</v>
      </c>
      <c r="E23">
        <v>96</v>
      </c>
      <c r="F23">
        <v>33</v>
      </c>
      <c r="G23">
        <v>21</v>
      </c>
      <c r="H23">
        <v>8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259</v>
      </c>
    </row>
    <row r="24" spans="1:14" x14ac:dyDescent="0.25">
      <c r="A24" s="7" t="s">
        <v>23</v>
      </c>
      <c r="B24" s="14">
        <v>3</v>
      </c>
      <c r="D24">
        <v>68</v>
      </c>
      <c r="E24">
        <v>29</v>
      </c>
      <c r="F24">
        <v>10</v>
      </c>
      <c r="G24">
        <v>3</v>
      </c>
      <c r="H24">
        <v>8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118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0</v>
      </c>
    </row>
    <row r="26" spans="1:14" x14ac:dyDescent="0.25">
      <c r="A26" s="4" t="s">
        <v>38</v>
      </c>
      <c r="B26" s="14">
        <v>5</v>
      </c>
      <c r="D26">
        <v>55</v>
      </c>
      <c r="E26">
        <v>49</v>
      </c>
      <c r="F26">
        <v>32</v>
      </c>
      <c r="G26">
        <v>15</v>
      </c>
      <c r="H26">
        <v>21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172</v>
      </c>
    </row>
    <row r="27" spans="1:14" x14ac:dyDescent="0.25">
      <c r="A27" s="18" t="s">
        <v>36</v>
      </c>
      <c r="B27" s="14">
        <v>6</v>
      </c>
      <c r="D27">
        <v>56</v>
      </c>
      <c r="E27">
        <v>39</v>
      </c>
      <c r="F27">
        <v>33</v>
      </c>
      <c r="G27">
        <v>13</v>
      </c>
      <c r="H27">
        <v>16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157</v>
      </c>
    </row>
    <row r="28" spans="1:14" x14ac:dyDescent="0.25">
      <c r="A28" s="18" t="s">
        <v>17</v>
      </c>
      <c r="B28" s="14">
        <v>8</v>
      </c>
      <c r="D28">
        <v>99</v>
      </c>
      <c r="E28">
        <v>83</v>
      </c>
      <c r="F28">
        <v>40</v>
      </c>
      <c r="G28">
        <v>22</v>
      </c>
      <c r="H28">
        <v>14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258</v>
      </c>
    </row>
    <row r="29" spans="1:14" x14ac:dyDescent="0.25">
      <c r="A29" s="18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si="9"/>
        <v>0</v>
      </c>
      <c r="N29" s="2">
        <f t="shared" si="10"/>
        <v>0</v>
      </c>
    </row>
    <row r="30" spans="1:14" x14ac:dyDescent="0.25">
      <c r="A30" s="18" t="s">
        <v>39</v>
      </c>
      <c r="B30" s="14">
        <v>9</v>
      </c>
      <c r="D30">
        <v>16</v>
      </c>
      <c r="E30">
        <v>15</v>
      </c>
      <c r="F30">
        <v>14</v>
      </c>
      <c r="G30">
        <v>5</v>
      </c>
      <c r="H30">
        <v>16</v>
      </c>
      <c r="I30">
        <v>0</v>
      </c>
      <c r="J30">
        <v>0</v>
      </c>
      <c r="K30">
        <v>0</v>
      </c>
      <c r="L30">
        <v>0</v>
      </c>
      <c r="M30" s="2">
        <f t="shared" si="9"/>
        <v>0</v>
      </c>
      <c r="N30" s="2">
        <f t="shared" si="10"/>
        <v>66</v>
      </c>
    </row>
    <row r="31" spans="1:14" x14ac:dyDescent="0.25">
      <c r="A31" s="5" t="s">
        <v>26</v>
      </c>
      <c r="B31" s="5"/>
      <c r="D31" s="9">
        <f t="shared" ref="D31:N31" si="11">SUM(D22:D30)</f>
        <v>395</v>
      </c>
      <c r="E31" s="9">
        <f t="shared" si="11"/>
        <v>311</v>
      </c>
      <c r="F31" s="9">
        <f t="shared" si="11"/>
        <v>162</v>
      </c>
      <c r="G31" s="9">
        <f t="shared" si="11"/>
        <v>79</v>
      </c>
      <c r="H31" s="9">
        <f t="shared" si="11"/>
        <v>83</v>
      </c>
      <c r="I31" s="9">
        <f t="shared" si="11"/>
        <v>161</v>
      </c>
      <c r="J31" s="9">
        <f t="shared" si="11"/>
        <v>108</v>
      </c>
      <c r="K31" s="9">
        <f t="shared" si="11"/>
        <v>98</v>
      </c>
      <c r="L31" s="9">
        <f t="shared" si="11"/>
        <v>32</v>
      </c>
      <c r="M31" s="9">
        <f t="shared" si="11"/>
        <v>399</v>
      </c>
      <c r="N31" s="9">
        <f t="shared" si="11"/>
        <v>1429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2">D16+D20+D31</f>
        <v>556</v>
      </c>
      <c r="E33" s="9">
        <f t="shared" si="12"/>
        <v>399</v>
      </c>
      <c r="F33" s="9">
        <f t="shared" si="12"/>
        <v>210</v>
      </c>
      <c r="G33" s="9">
        <f t="shared" si="12"/>
        <v>107</v>
      </c>
      <c r="H33" s="9">
        <f t="shared" si="12"/>
        <v>115</v>
      </c>
      <c r="I33" s="9">
        <f t="shared" si="12"/>
        <v>367</v>
      </c>
      <c r="J33" s="9">
        <f t="shared" si="12"/>
        <v>223</v>
      </c>
      <c r="K33" s="9">
        <f t="shared" si="12"/>
        <v>191</v>
      </c>
      <c r="L33" s="9">
        <f t="shared" si="12"/>
        <v>70</v>
      </c>
      <c r="M33" s="9">
        <f t="shared" si="12"/>
        <v>851</v>
      </c>
      <c r="N33" s="19">
        <f>SUM(D33:L33)</f>
        <v>2238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3">IF(D16&gt;0,AVERAGE(D10:D15),0)</f>
        <v>15.333333333333334</v>
      </c>
      <c r="E35" s="2">
        <f t="shared" si="13"/>
        <v>7.5</v>
      </c>
      <c r="F35" s="2">
        <f t="shared" si="13"/>
        <v>2.6666666666666665</v>
      </c>
      <c r="G35" s="2">
        <f t="shared" si="13"/>
        <v>4</v>
      </c>
      <c r="H35" s="2">
        <f t="shared" si="13"/>
        <v>3.1666666666666665</v>
      </c>
      <c r="I35" s="2">
        <f t="shared" si="13"/>
        <v>0</v>
      </c>
      <c r="J35" s="2">
        <f t="shared" si="13"/>
        <v>1.1666666666666667</v>
      </c>
      <c r="K35" s="2">
        <f t="shared" si="13"/>
        <v>0.83333333333333337</v>
      </c>
      <c r="L35" s="2">
        <f t="shared" si="13"/>
        <v>4</v>
      </c>
      <c r="M35" s="2">
        <f t="shared" si="13"/>
        <v>6</v>
      </c>
      <c r="N35" s="11">
        <f t="shared" si="13"/>
        <v>38.666666666666664</v>
      </c>
    </row>
    <row r="36" spans="1:14" x14ac:dyDescent="0.25">
      <c r="A36" s="8" t="s">
        <v>29</v>
      </c>
      <c r="B36" s="8"/>
      <c r="D36" s="13">
        <f t="shared" ref="D36:N36" si="14">IF(OR(D16&gt;0,D33&gt;0),D16/D33,0)</f>
        <v>0.16546762589928057</v>
      </c>
      <c r="E36" s="13">
        <f t="shared" si="14"/>
        <v>0.11278195488721804</v>
      </c>
      <c r="F36" s="13">
        <f t="shared" si="14"/>
        <v>7.6190476190476197E-2</v>
      </c>
      <c r="G36" s="13">
        <f t="shared" si="14"/>
        <v>0.22429906542056074</v>
      </c>
      <c r="H36" s="13">
        <f t="shared" si="14"/>
        <v>0.16521739130434782</v>
      </c>
      <c r="I36" s="13">
        <f t="shared" si="14"/>
        <v>0</v>
      </c>
      <c r="J36" s="13">
        <f t="shared" si="14"/>
        <v>3.1390134529147982E-2</v>
      </c>
      <c r="K36" s="13">
        <f t="shared" si="14"/>
        <v>2.6178010471204188E-2</v>
      </c>
      <c r="L36" s="13">
        <f t="shared" si="14"/>
        <v>0.34285714285714286</v>
      </c>
      <c r="M36" s="13">
        <f t="shared" si="14"/>
        <v>4.230317273795535E-2</v>
      </c>
      <c r="N36" s="13">
        <f t="shared" si="14"/>
        <v>0.10366398570151922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2</v>
      </c>
      <c r="H37" s="2">
        <f t="shared" si="15"/>
        <v>3</v>
      </c>
      <c r="I37" s="2">
        <f t="shared" si="15"/>
        <v>3</v>
      </c>
      <c r="J37" s="2">
        <f t="shared" si="15"/>
        <v>3</v>
      </c>
      <c r="K37" s="2">
        <f t="shared" si="15"/>
        <v>3</v>
      </c>
      <c r="L37" s="2">
        <f t="shared" si="15"/>
        <v>2</v>
      </c>
      <c r="M37" s="2">
        <f t="shared" si="15"/>
        <v>3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6">IF(D20&gt;0,AVERAGE(D18:D19),0)</f>
        <v>34.5</v>
      </c>
      <c r="E39" s="2">
        <f t="shared" si="16"/>
        <v>21.5</v>
      </c>
      <c r="F39" s="2">
        <f t="shared" si="16"/>
        <v>16</v>
      </c>
      <c r="G39" s="2">
        <f t="shared" si="16"/>
        <v>2</v>
      </c>
      <c r="H39" s="2">
        <f t="shared" si="16"/>
        <v>6.5</v>
      </c>
      <c r="I39" s="2">
        <f t="shared" si="16"/>
        <v>103</v>
      </c>
      <c r="J39" s="2">
        <f t="shared" si="16"/>
        <v>54</v>
      </c>
      <c r="K39" s="2">
        <f t="shared" si="16"/>
        <v>44</v>
      </c>
      <c r="L39" s="2">
        <f t="shared" si="16"/>
        <v>7</v>
      </c>
      <c r="M39" s="2">
        <f t="shared" si="16"/>
        <v>208</v>
      </c>
      <c r="N39" s="11">
        <f t="shared" si="16"/>
        <v>288.5</v>
      </c>
    </row>
    <row r="40" spans="1:14" x14ac:dyDescent="0.25">
      <c r="A40" s="8" t="s">
        <v>29</v>
      </c>
      <c r="B40" s="8"/>
      <c r="D40" s="13">
        <f t="shared" ref="D40:N40" si="17">IF(D33&gt;0,D20/D33,0)</f>
        <v>0.12410071942446044</v>
      </c>
      <c r="E40" s="13">
        <f t="shared" si="17"/>
        <v>0.10776942355889724</v>
      </c>
      <c r="F40" s="13">
        <f t="shared" si="17"/>
        <v>0.15238095238095239</v>
      </c>
      <c r="G40" s="13">
        <f t="shared" si="17"/>
        <v>3.7383177570093455E-2</v>
      </c>
      <c r="H40" s="13">
        <f t="shared" si="17"/>
        <v>0.11304347826086956</v>
      </c>
      <c r="I40" s="13">
        <f t="shared" si="17"/>
        <v>0.56130790190735691</v>
      </c>
      <c r="J40" s="13">
        <f t="shared" si="17"/>
        <v>0.48430493273542602</v>
      </c>
      <c r="K40" s="13">
        <f t="shared" si="17"/>
        <v>0.4607329842931937</v>
      </c>
      <c r="L40" s="13">
        <f t="shared" si="17"/>
        <v>0.2</v>
      </c>
      <c r="M40" s="13">
        <f t="shared" si="17"/>
        <v>0.48883666274970622</v>
      </c>
      <c r="N40" s="13">
        <f t="shared" si="17"/>
        <v>0.25781948168007152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18">RANK(E39,E$53:E$55)</f>
        <v>2</v>
      </c>
      <c r="F41" s="2">
        <f t="shared" si="18"/>
        <v>2</v>
      </c>
      <c r="G41" s="2">
        <f t="shared" si="18"/>
        <v>3</v>
      </c>
      <c r="H41" s="2">
        <f t="shared" si="18"/>
        <v>2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19">IF(D31&gt;0,AVERAGE(D22:D30),0)</f>
        <v>43.888888888888886</v>
      </c>
      <c r="E43" s="2">
        <f t="shared" si="19"/>
        <v>34.555555555555557</v>
      </c>
      <c r="F43" s="2">
        <f t="shared" si="19"/>
        <v>18</v>
      </c>
      <c r="G43" s="2">
        <f t="shared" si="19"/>
        <v>8.7777777777777786</v>
      </c>
      <c r="H43" s="2">
        <f t="shared" si="19"/>
        <v>9.2222222222222214</v>
      </c>
      <c r="I43" s="2">
        <f t="shared" si="19"/>
        <v>17.888888888888889</v>
      </c>
      <c r="J43" s="2">
        <f t="shared" si="19"/>
        <v>12</v>
      </c>
      <c r="K43" s="2">
        <f t="shared" si="19"/>
        <v>10.888888888888889</v>
      </c>
      <c r="L43" s="2">
        <f t="shared" si="19"/>
        <v>3.5555555555555554</v>
      </c>
      <c r="M43" s="2">
        <f t="shared" si="19"/>
        <v>44.333333333333336</v>
      </c>
      <c r="N43" s="11">
        <f t="shared" si="19"/>
        <v>158.77777777777777</v>
      </c>
    </row>
    <row r="44" spans="1:14" x14ac:dyDescent="0.25">
      <c r="A44" s="8" t="s">
        <v>29</v>
      </c>
      <c r="B44" s="8"/>
      <c r="D44" s="13">
        <f>IF(D33&gt;0,D31/D33,0)</f>
        <v>0.71043165467625902</v>
      </c>
      <c r="E44" s="13">
        <f t="shared" ref="E44:N44" si="20">IF(E33&gt;0,E31/E33,0)</f>
        <v>0.77944862155388472</v>
      </c>
      <c r="F44" s="13">
        <f t="shared" si="20"/>
        <v>0.77142857142857146</v>
      </c>
      <c r="G44" s="13">
        <f t="shared" si="20"/>
        <v>0.73831775700934577</v>
      </c>
      <c r="H44" s="13">
        <f t="shared" si="20"/>
        <v>0.72173913043478266</v>
      </c>
      <c r="I44" s="13">
        <f t="shared" si="20"/>
        <v>0.43869209809264303</v>
      </c>
      <c r="J44" s="13">
        <f t="shared" si="20"/>
        <v>0.48430493273542602</v>
      </c>
      <c r="K44" s="13">
        <f t="shared" si="20"/>
        <v>0.51308900523560208</v>
      </c>
      <c r="L44" s="13">
        <f t="shared" si="20"/>
        <v>0.45714285714285713</v>
      </c>
      <c r="M44" s="13">
        <f t="shared" si="20"/>
        <v>0.46886016451233842</v>
      </c>
      <c r="N44" s="13">
        <f t="shared" si="20"/>
        <v>0.63851653261840935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2</v>
      </c>
      <c r="J45" s="2">
        <f t="shared" si="21"/>
        <v>2</v>
      </c>
      <c r="K45" s="2">
        <f t="shared" si="21"/>
        <v>2</v>
      </c>
      <c r="L45" s="2">
        <f t="shared" si="21"/>
        <v>3</v>
      </c>
      <c r="M45" s="2">
        <f t="shared" si="21"/>
        <v>2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2">D33/COUNTA($B$9:$B$30)</f>
        <v>34.75</v>
      </c>
      <c r="E47" s="11">
        <f t="shared" si="22"/>
        <v>24.9375</v>
      </c>
      <c r="F47" s="11">
        <f t="shared" si="22"/>
        <v>13.125</v>
      </c>
      <c r="G47" s="11">
        <f t="shared" si="22"/>
        <v>6.6875</v>
      </c>
      <c r="H47" s="11">
        <f t="shared" si="22"/>
        <v>7.1875</v>
      </c>
      <c r="I47" s="11">
        <f t="shared" si="22"/>
        <v>22.9375</v>
      </c>
      <c r="J47" s="11">
        <f t="shared" si="22"/>
        <v>13.9375</v>
      </c>
      <c r="K47" s="11">
        <f t="shared" si="22"/>
        <v>11.9375</v>
      </c>
      <c r="L47" s="11">
        <f t="shared" si="22"/>
        <v>4.375</v>
      </c>
      <c r="M47" s="11">
        <f t="shared" si="22"/>
        <v>53.1875</v>
      </c>
      <c r="N47" s="11">
        <f t="shared" si="22"/>
        <v>139.875</v>
      </c>
    </row>
    <row r="52" spans="4:14" x14ac:dyDescent="0.25">
      <c r="D52" s="2" t="s">
        <v>34</v>
      </c>
    </row>
    <row r="53" spans="4:14" x14ac:dyDescent="0.25">
      <c r="D53">
        <f>D35</f>
        <v>15.333333333333334</v>
      </c>
      <c r="E53">
        <f t="shared" ref="E53:N53" si="23">E35</f>
        <v>7.5</v>
      </c>
      <c r="F53">
        <f t="shared" si="23"/>
        <v>2.6666666666666665</v>
      </c>
      <c r="G53">
        <f t="shared" si="23"/>
        <v>4</v>
      </c>
      <c r="H53">
        <f t="shared" si="23"/>
        <v>3.1666666666666665</v>
      </c>
      <c r="I53">
        <f t="shared" si="23"/>
        <v>0</v>
      </c>
      <c r="J53">
        <f t="shared" si="23"/>
        <v>1.1666666666666667</v>
      </c>
      <c r="K53">
        <f t="shared" si="23"/>
        <v>0.83333333333333337</v>
      </c>
      <c r="L53">
        <f t="shared" si="23"/>
        <v>4</v>
      </c>
      <c r="M53">
        <f t="shared" si="23"/>
        <v>6</v>
      </c>
      <c r="N53" s="10">
        <f t="shared" si="23"/>
        <v>38.666666666666664</v>
      </c>
    </row>
    <row r="54" spans="4:14" x14ac:dyDescent="0.25">
      <c r="D54">
        <f>D39</f>
        <v>34.5</v>
      </c>
      <c r="E54">
        <f t="shared" ref="E54:N54" si="24">E39</f>
        <v>21.5</v>
      </c>
      <c r="F54">
        <f t="shared" si="24"/>
        <v>16</v>
      </c>
      <c r="G54">
        <f t="shared" si="24"/>
        <v>2</v>
      </c>
      <c r="H54">
        <f t="shared" si="24"/>
        <v>6.5</v>
      </c>
      <c r="I54">
        <f t="shared" si="24"/>
        <v>103</v>
      </c>
      <c r="J54">
        <f t="shared" si="24"/>
        <v>54</v>
      </c>
      <c r="K54">
        <f t="shared" si="24"/>
        <v>44</v>
      </c>
      <c r="L54">
        <f t="shared" si="24"/>
        <v>7</v>
      </c>
      <c r="M54">
        <f t="shared" si="24"/>
        <v>208</v>
      </c>
      <c r="N54" s="10">
        <f t="shared" si="24"/>
        <v>288.5</v>
      </c>
    </row>
    <row r="55" spans="4:14" x14ac:dyDescent="0.25">
      <c r="D55">
        <f>D43</f>
        <v>43.888888888888886</v>
      </c>
      <c r="E55">
        <f t="shared" ref="E55:N55" si="25">E43</f>
        <v>34.555555555555557</v>
      </c>
      <c r="F55">
        <f t="shared" si="25"/>
        <v>18</v>
      </c>
      <c r="G55">
        <f t="shared" si="25"/>
        <v>8.7777777777777786</v>
      </c>
      <c r="H55">
        <f t="shared" si="25"/>
        <v>9.2222222222222214</v>
      </c>
      <c r="I55">
        <f t="shared" si="25"/>
        <v>17.888888888888889</v>
      </c>
      <c r="J55">
        <f t="shared" si="25"/>
        <v>12</v>
      </c>
      <c r="K55">
        <f t="shared" si="25"/>
        <v>10.888888888888889</v>
      </c>
      <c r="L55">
        <f t="shared" si="25"/>
        <v>3.5555555555555554</v>
      </c>
      <c r="M55">
        <f t="shared" si="25"/>
        <v>44.333333333333336</v>
      </c>
      <c r="N55" s="10">
        <f t="shared" si="25"/>
        <v>158.77777777777777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6:M30 M7:M2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JULY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24</v>
      </c>
      <c r="E7">
        <v>3</v>
      </c>
      <c r="F7">
        <v>0</v>
      </c>
      <c r="G7">
        <v>2</v>
      </c>
      <c r="H7">
        <v>1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31</v>
      </c>
    </row>
    <row r="8" spans="1:14" x14ac:dyDescent="0.25">
      <c r="A8" s="5" t="s">
        <v>16</v>
      </c>
      <c r="B8" s="5"/>
      <c r="D8" s="9">
        <f>D7</f>
        <v>24</v>
      </c>
      <c r="E8" s="9">
        <f t="shared" ref="E8:N8" si="0">E7</f>
        <v>3</v>
      </c>
      <c r="F8" s="9">
        <f t="shared" si="0"/>
        <v>0</v>
      </c>
      <c r="G8" s="9">
        <f t="shared" si="0"/>
        <v>2</v>
      </c>
      <c r="H8" s="9">
        <f t="shared" si="0"/>
        <v>1</v>
      </c>
      <c r="I8" s="9">
        <f t="shared" si="0"/>
        <v>1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31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72</v>
      </c>
      <c r="E10">
        <v>65</v>
      </c>
      <c r="F10">
        <v>29</v>
      </c>
      <c r="G10">
        <v>14</v>
      </c>
      <c r="H10">
        <v>10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1" si="2">SUM(D10:L10)</f>
        <v>190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5" si="3">SUM(I12:L12)</f>
        <v>0</v>
      </c>
      <c r="N12" s="2">
        <f t="shared" ref="N12:N15" si="4">SUM(D12:L12)</f>
        <v>0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4"/>
        <v>0</v>
      </c>
    </row>
    <row r="15" spans="1:14" x14ac:dyDescent="0.25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34</v>
      </c>
      <c r="M15" s="2">
        <f t="shared" si="3"/>
        <v>34</v>
      </c>
      <c r="N15" s="2">
        <f t="shared" si="4"/>
        <v>34</v>
      </c>
    </row>
    <row r="16" spans="1:14" x14ac:dyDescent="0.25">
      <c r="A16" s="5" t="s">
        <v>19</v>
      </c>
      <c r="B16" s="6"/>
      <c r="D16" s="9">
        <f t="shared" ref="D16:K16" si="5">SUM(D10:D10)</f>
        <v>72</v>
      </c>
      <c r="E16" s="9">
        <f t="shared" si="5"/>
        <v>65</v>
      </c>
      <c r="F16" s="9">
        <f t="shared" si="5"/>
        <v>29</v>
      </c>
      <c r="G16" s="9">
        <f t="shared" si="5"/>
        <v>14</v>
      </c>
      <c r="H16" s="9">
        <f t="shared" si="5"/>
        <v>10</v>
      </c>
      <c r="I16" s="9">
        <f t="shared" si="5"/>
        <v>0</v>
      </c>
      <c r="J16" s="9">
        <f t="shared" si="5"/>
        <v>0</v>
      </c>
      <c r="K16" s="9">
        <f t="shared" si="5"/>
        <v>0</v>
      </c>
      <c r="L16" s="9">
        <f>SUM(L10:L14)</f>
        <v>0</v>
      </c>
      <c r="M16" s="9">
        <f>SUM(M10:M10)</f>
        <v>0</v>
      </c>
      <c r="N16" s="9">
        <f>SUM(N10:N10)</f>
        <v>190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75</v>
      </c>
      <c r="E18">
        <v>55</v>
      </c>
      <c r="F18">
        <v>15</v>
      </c>
      <c r="G18">
        <v>6</v>
      </c>
      <c r="H18">
        <v>2</v>
      </c>
      <c r="I18">
        <v>0</v>
      </c>
      <c r="J18">
        <v>0</v>
      </c>
      <c r="K18">
        <v>0</v>
      </c>
      <c r="M18" s="2">
        <f t="shared" ref="M18:M19" si="6">SUM(I18:L18)</f>
        <v>0</v>
      </c>
      <c r="N18" s="2">
        <f t="shared" ref="N18:N19" si="7">SUM(D18:L18)</f>
        <v>153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198</v>
      </c>
      <c r="J19">
        <v>128</v>
      </c>
      <c r="K19">
        <v>63</v>
      </c>
      <c r="L19">
        <v>21</v>
      </c>
      <c r="M19" s="2">
        <f t="shared" si="6"/>
        <v>410</v>
      </c>
      <c r="N19" s="2">
        <f t="shared" si="7"/>
        <v>410</v>
      </c>
    </row>
    <row r="20" spans="1:14" x14ac:dyDescent="0.25">
      <c r="A20" s="5" t="s">
        <v>21</v>
      </c>
      <c r="B20" s="6"/>
      <c r="D20" s="9">
        <f>SUM(D18:D19)</f>
        <v>75</v>
      </c>
      <c r="E20" s="9">
        <f>SUM(E18:E19)</f>
        <v>55</v>
      </c>
      <c r="F20" s="9">
        <f t="shared" ref="F20:N20" si="8">SUM(F18:F19)</f>
        <v>15</v>
      </c>
      <c r="G20" s="9">
        <f t="shared" si="8"/>
        <v>6</v>
      </c>
      <c r="H20" s="9">
        <f t="shared" si="8"/>
        <v>2</v>
      </c>
      <c r="I20" s="9">
        <f t="shared" si="8"/>
        <v>198</v>
      </c>
      <c r="J20" s="9">
        <f t="shared" si="8"/>
        <v>128</v>
      </c>
      <c r="K20" s="9">
        <f t="shared" si="8"/>
        <v>63</v>
      </c>
      <c r="L20" s="9">
        <f t="shared" si="8"/>
        <v>21</v>
      </c>
      <c r="M20" s="9">
        <f t="shared" si="8"/>
        <v>410</v>
      </c>
      <c r="N20" s="9">
        <f t="shared" si="8"/>
        <v>563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239</v>
      </c>
      <c r="J22">
        <v>119</v>
      </c>
      <c r="K22">
        <v>101</v>
      </c>
      <c r="L22">
        <v>29</v>
      </c>
      <c r="M22" s="2">
        <f t="shared" ref="M22:M30" si="9">SUM(I22:L22)</f>
        <v>488</v>
      </c>
      <c r="N22" s="2">
        <f t="shared" ref="N22:N30" si="10">SUM(D22:L22)</f>
        <v>488</v>
      </c>
    </row>
    <row r="23" spans="1:14" x14ac:dyDescent="0.25">
      <c r="A23" s="7" t="s">
        <v>22</v>
      </c>
      <c r="B23" s="14">
        <v>11</v>
      </c>
      <c r="D23">
        <v>57</v>
      </c>
      <c r="E23">
        <v>48</v>
      </c>
      <c r="F23">
        <v>9</v>
      </c>
      <c r="G23">
        <v>12</v>
      </c>
      <c r="H23">
        <v>12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138</v>
      </c>
    </row>
    <row r="24" spans="1:14" x14ac:dyDescent="0.25">
      <c r="A24" s="7" t="s">
        <v>23</v>
      </c>
      <c r="B24" s="14">
        <v>3</v>
      </c>
      <c r="D24">
        <v>51</v>
      </c>
      <c r="E24">
        <v>44</v>
      </c>
      <c r="F24">
        <v>21</v>
      </c>
      <c r="G24">
        <v>5</v>
      </c>
      <c r="H24">
        <v>2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123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0</v>
      </c>
    </row>
    <row r="26" spans="1:14" x14ac:dyDescent="0.25">
      <c r="A26" s="4" t="s">
        <v>38</v>
      </c>
      <c r="B26" s="14">
        <v>5</v>
      </c>
      <c r="D26">
        <v>65</v>
      </c>
      <c r="E26">
        <v>35</v>
      </c>
      <c r="F26">
        <v>24</v>
      </c>
      <c r="G26">
        <v>5</v>
      </c>
      <c r="H26">
        <v>12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141</v>
      </c>
    </row>
    <row r="27" spans="1:14" x14ac:dyDescent="0.25">
      <c r="A27" s="18" t="s">
        <v>36</v>
      </c>
      <c r="B27" s="14">
        <v>6</v>
      </c>
      <c r="D27">
        <v>62</v>
      </c>
      <c r="E27">
        <v>47</v>
      </c>
      <c r="F27">
        <v>38</v>
      </c>
      <c r="G27">
        <v>11</v>
      </c>
      <c r="H27">
        <v>15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173</v>
      </c>
    </row>
    <row r="28" spans="1:14" x14ac:dyDescent="0.25">
      <c r="A28" s="18" t="s">
        <v>17</v>
      </c>
      <c r="B28" s="14">
        <v>8</v>
      </c>
      <c r="D28">
        <v>73</v>
      </c>
      <c r="E28">
        <v>45</v>
      </c>
      <c r="F28">
        <v>29</v>
      </c>
      <c r="G28">
        <v>15</v>
      </c>
      <c r="H28">
        <v>6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168</v>
      </c>
    </row>
    <row r="29" spans="1:14" x14ac:dyDescent="0.25">
      <c r="A29" s="18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si="9"/>
        <v>0</v>
      </c>
      <c r="N29" s="2">
        <f t="shared" si="10"/>
        <v>0</v>
      </c>
    </row>
    <row r="30" spans="1:14" x14ac:dyDescent="0.25">
      <c r="A30" s="18" t="s">
        <v>39</v>
      </c>
      <c r="B30" s="14">
        <v>9</v>
      </c>
      <c r="D30">
        <v>153</v>
      </c>
      <c r="E30">
        <v>70</v>
      </c>
      <c r="F30">
        <v>56</v>
      </c>
      <c r="G30">
        <v>28</v>
      </c>
      <c r="H30">
        <v>19</v>
      </c>
      <c r="I30">
        <v>0</v>
      </c>
      <c r="J30">
        <v>0</v>
      </c>
      <c r="K30">
        <v>0</v>
      </c>
      <c r="L30">
        <v>0</v>
      </c>
      <c r="M30" s="2">
        <f t="shared" si="9"/>
        <v>0</v>
      </c>
      <c r="N30" s="2">
        <f t="shared" si="10"/>
        <v>326</v>
      </c>
    </row>
    <row r="31" spans="1:14" x14ac:dyDescent="0.25">
      <c r="A31" s="5" t="s">
        <v>26</v>
      </c>
      <c r="B31" s="5"/>
      <c r="D31" s="9">
        <f t="shared" ref="D31:N31" si="11">SUM(D22:D30)</f>
        <v>461</v>
      </c>
      <c r="E31" s="9">
        <f t="shared" si="11"/>
        <v>289</v>
      </c>
      <c r="F31" s="9">
        <f t="shared" si="11"/>
        <v>177</v>
      </c>
      <c r="G31" s="9">
        <f t="shared" si="11"/>
        <v>76</v>
      </c>
      <c r="H31" s="9">
        <f t="shared" si="11"/>
        <v>66</v>
      </c>
      <c r="I31" s="9">
        <f t="shared" si="11"/>
        <v>239</v>
      </c>
      <c r="J31" s="9">
        <f t="shared" si="11"/>
        <v>119</v>
      </c>
      <c r="K31" s="9">
        <f t="shared" si="11"/>
        <v>101</v>
      </c>
      <c r="L31" s="9">
        <f t="shared" si="11"/>
        <v>29</v>
      </c>
      <c r="M31" s="9">
        <f t="shared" si="11"/>
        <v>488</v>
      </c>
      <c r="N31" s="9">
        <f t="shared" si="11"/>
        <v>1557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2">D16+D20+D31</f>
        <v>608</v>
      </c>
      <c r="E33" s="9">
        <f t="shared" si="12"/>
        <v>409</v>
      </c>
      <c r="F33" s="9">
        <f t="shared" si="12"/>
        <v>221</v>
      </c>
      <c r="G33" s="9">
        <f t="shared" si="12"/>
        <v>96</v>
      </c>
      <c r="H33" s="9">
        <f t="shared" si="12"/>
        <v>78</v>
      </c>
      <c r="I33" s="9">
        <f t="shared" si="12"/>
        <v>437</v>
      </c>
      <c r="J33" s="9">
        <f t="shared" si="12"/>
        <v>247</v>
      </c>
      <c r="K33" s="9">
        <f t="shared" si="12"/>
        <v>164</v>
      </c>
      <c r="L33" s="9">
        <f t="shared" si="12"/>
        <v>50</v>
      </c>
      <c r="M33" s="9">
        <f t="shared" si="12"/>
        <v>898</v>
      </c>
      <c r="N33" s="19">
        <f>SUM(D33:L33)</f>
        <v>2310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3">IF(D16&gt;0,AVERAGE(D10:D10),0)</f>
        <v>72</v>
      </c>
      <c r="E35" s="2">
        <f t="shared" si="13"/>
        <v>65</v>
      </c>
      <c r="F35" s="2">
        <f t="shared" si="13"/>
        <v>29</v>
      </c>
      <c r="G35" s="2">
        <f t="shared" si="13"/>
        <v>14</v>
      </c>
      <c r="H35" s="2">
        <f t="shared" si="13"/>
        <v>10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0</v>
      </c>
      <c r="M35" s="2">
        <f t="shared" si="13"/>
        <v>0</v>
      </c>
      <c r="N35" s="11">
        <f t="shared" si="13"/>
        <v>190</v>
      </c>
    </row>
    <row r="36" spans="1:14" x14ac:dyDescent="0.25">
      <c r="A36" s="8" t="s">
        <v>29</v>
      </c>
      <c r="B36" s="8"/>
      <c r="D36" s="13">
        <f t="shared" ref="D36:N36" si="14">IF(OR(D16&gt;0,D33&gt;0),D16/D33,0)</f>
        <v>0.11842105263157894</v>
      </c>
      <c r="E36" s="13">
        <f t="shared" si="14"/>
        <v>0.15892420537897312</v>
      </c>
      <c r="F36" s="13">
        <f t="shared" si="14"/>
        <v>0.13122171945701358</v>
      </c>
      <c r="G36" s="13">
        <f t="shared" si="14"/>
        <v>0.14583333333333334</v>
      </c>
      <c r="H36" s="13">
        <f t="shared" si="14"/>
        <v>0.12820512820512819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8.2251082251082255E-2</v>
      </c>
    </row>
    <row r="37" spans="1:14" x14ac:dyDescent="0.25">
      <c r="A37" s="5" t="s">
        <v>30</v>
      </c>
      <c r="B37" s="5"/>
      <c r="D37" s="2">
        <f>RANK(D35,D$53:D$55)</f>
        <v>1</v>
      </c>
      <c r="E37" s="2">
        <f t="shared" ref="E37:N37" si="15">RANK(E35,E$53:E$55)</f>
        <v>1</v>
      </c>
      <c r="F37" s="2">
        <f t="shared" si="15"/>
        <v>1</v>
      </c>
      <c r="G37" s="2">
        <f t="shared" si="15"/>
        <v>1</v>
      </c>
      <c r="H37" s="2">
        <f t="shared" si="15"/>
        <v>1</v>
      </c>
      <c r="I37" s="2">
        <f t="shared" si="15"/>
        <v>3</v>
      </c>
      <c r="J37" s="2">
        <f t="shared" si="15"/>
        <v>3</v>
      </c>
      <c r="K37" s="2">
        <f t="shared" si="15"/>
        <v>3</v>
      </c>
      <c r="L37" s="2">
        <f t="shared" si="15"/>
        <v>3</v>
      </c>
      <c r="M37" s="2">
        <f t="shared" si="15"/>
        <v>3</v>
      </c>
      <c r="N37" s="2">
        <f t="shared" si="15"/>
        <v>2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6">IF(D20&gt;0,AVERAGE(D18:D19),0)</f>
        <v>37.5</v>
      </c>
      <c r="E39" s="2">
        <f t="shared" si="16"/>
        <v>27.5</v>
      </c>
      <c r="F39" s="2">
        <f t="shared" si="16"/>
        <v>7.5</v>
      </c>
      <c r="G39" s="2">
        <f t="shared" si="16"/>
        <v>3</v>
      </c>
      <c r="H39" s="2">
        <f t="shared" si="16"/>
        <v>1</v>
      </c>
      <c r="I39" s="2">
        <f t="shared" si="16"/>
        <v>99</v>
      </c>
      <c r="J39" s="2">
        <f t="shared" si="16"/>
        <v>64</v>
      </c>
      <c r="K39" s="2">
        <f t="shared" si="16"/>
        <v>31.5</v>
      </c>
      <c r="L39" s="2">
        <f t="shared" si="16"/>
        <v>21</v>
      </c>
      <c r="M39" s="2">
        <f t="shared" si="16"/>
        <v>205</v>
      </c>
      <c r="N39" s="11">
        <f t="shared" si="16"/>
        <v>281.5</v>
      </c>
    </row>
    <row r="40" spans="1:14" x14ac:dyDescent="0.25">
      <c r="A40" s="8" t="s">
        <v>29</v>
      </c>
      <c r="B40" s="8"/>
      <c r="D40" s="13">
        <f t="shared" ref="D40:N40" si="17">IF(D33&gt;0,D20/D33,0)</f>
        <v>0.12335526315789473</v>
      </c>
      <c r="E40" s="13">
        <f t="shared" si="17"/>
        <v>0.13447432762836187</v>
      </c>
      <c r="F40" s="13">
        <f t="shared" si="17"/>
        <v>6.7873303167420809E-2</v>
      </c>
      <c r="G40" s="13">
        <f t="shared" si="17"/>
        <v>6.25E-2</v>
      </c>
      <c r="H40" s="13">
        <f t="shared" si="17"/>
        <v>2.564102564102564E-2</v>
      </c>
      <c r="I40" s="13">
        <f t="shared" si="17"/>
        <v>0.45308924485125857</v>
      </c>
      <c r="J40" s="13">
        <f t="shared" si="17"/>
        <v>0.51821862348178138</v>
      </c>
      <c r="K40" s="13">
        <f t="shared" si="17"/>
        <v>0.38414634146341464</v>
      </c>
      <c r="L40" s="13">
        <f t="shared" si="17"/>
        <v>0.42</v>
      </c>
      <c r="M40" s="13">
        <f t="shared" si="17"/>
        <v>0.45657015590200445</v>
      </c>
      <c r="N40" s="13">
        <f t="shared" si="17"/>
        <v>0.24372294372294373</v>
      </c>
    </row>
    <row r="41" spans="1:14" x14ac:dyDescent="0.25">
      <c r="A41" s="5" t="s">
        <v>30</v>
      </c>
      <c r="B41" s="5"/>
      <c r="D41" s="2">
        <f>RANK(D39,D$53:D$55)</f>
        <v>3</v>
      </c>
      <c r="E41" s="2">
        <f t="shared" ref="E41:N41" si="18">RANK(E39,E$53:E$55)</f>
        <v>3</v>
      </c>
      <c r="F41" s="2">
        <f t="shared" si="18"/>
        <v>3</v>
      </c>
      <c r="G41" s="2">
        <f t="shared" si="18"/>
        <v>3</v>
      </c>
      <c r="H41" s="2">
        <f t="shared" si="18"/>
        <v>3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19">IF(D31&gt;0,AVERAGE(D22:D30),0)</f>
        <v>51.222222222222221</v>
      </c>
      <c r="E43" s="2">
        <f t="shared" si="19"/>
        <v>32.111111111111114</v>
      </c>
      <c r="F43" s="2">
        <f t="shared" si="19"/>
        <v>19.666666666666668</v>
      </c>
      <c r="G43" s="2">
        <f t="shared" si="19"/>
        <v>8.4444444444444446</v>
      </c>
      <c r="H43" s="2">
        <f t="shared" si="19"/>
        <v>7.333333333333333</v>
      </c>
      <c r="I43" s="2">
        <f t="shared" si="19"/>
        <v>26.555555555555557</v>
      </c>
      <c r="J43" s="2">
        <f t="shared" si="19"/>
        <v>13.222222222222221</v>
      </c>
      <c r="K43" s="2">
        <f t="shared" si="19"/>
        <v>11.222222222222221</v>
      </c>
      <c r="L43" s="2">
        <f t="shared" si="19"/>
        <v>3.2222222222222223</v>
      </c>
      <c r="M43" s="2">
        <f t="shared" si="19"/>
        <v>54.222222222222221</v>
      </c>
      <c r="N43" s="11">
        <f t="shared" si="19"/>
        <v>173</v>
      </c>
    </row>
    <row r="44" spans="1:14" x14ac:dyDescent="0.25">
      <c r="A44" s="8" t="s">
        <v>29</v>
      </c>
      <c r="B44" s="8"/>
      <c r="D44" s="13">
        <f>IF(D33&gt;0,D31/D33,0)</f>
        <v>0.75822368421052633</v>
      </c>
      <c r="E44" s="13">
        <f t="shared" ref="E44:N44" si="20">IF(E33&gt;0,E31/E33,0)</f>
        <v>0.70660146699266502</v>
      </c>
      <c r="F44" s="13">
        <f t="shared" si="20"/>
        <v>0.80090497737556565</v>
      </c>
      <c r="G44" s="13">
        <f t="shared" si="20"/>
        <v>0.79166666666666663</v>
      </c>
      <c r="H44" s="13">
        <f t="shared" si="20"/>
        <v>0.84615384615384615</v>
      </c>
      <c r="I44" s="13">
        <f t="shared" si="20"/>
        <v>0.54691075514874143</v>
      </c>
      <c r="J44" s="13">
        <f t="shared" si="20"/>
        <v>0.48178137651821862</v>
      </c>
      <c r="K44" s="13">
        <f t="shared" si="20"/>
        <v>0.61585365853658536</v>
      </c>
      <c r="L44" s="13">
        <f t="shared" si="20"/>
        <v>0.57999999999999996</v>
      </c>
      <c r="M44" s="13">
        <f t="shared" si="20"/>
        <v>0.54342984409799555</v>
      </c>
      <c r="N44" s="13">
        <f t="shared" si="20"/>
        <v>0.67402597402597397</v>
      </c>
    </row>
    <row r="45" spans="1:14" x14ac:dyDescent="0.25">
      <c r="A45" s="5" t="s">
        <v>30</v>
      </c>
      <c r="B45" s="5"/>
      <c r="D45" s="2">
        <f>RANK(D43,D$53:D$55)</f>
        <v>2</v>
      </c>
      <c r="E45" s="2">
        <f t="shared" ref="E45:N45" si="21">RANK(E43,E$53:E$55)</f>
        <v>2</v>
      </c>
      <c r="F45" s="2">
        <f t="shared" si="21"/>
        <v>2</v>
      </c>
      <c r="G45" s="2">
        <f t="shared" si="21"/>
        <v>2</v>
      </c>
      <c r="H45" s="2">
        <f t="shared" si="21"/>
        <v>2</v>
      </c>
      <c r="I45" s="2">
        <f t="shared" si="21"/>
        <v>2</v>
      </c>
      <c r="J45" s="2">
        <f t="shared" si="21"/>
        <v>2</v>
      </c>
      <c r="K45" s="2">
        <f t="shared" si="21"/>
        <v>2</v>
      </c>
      <c r="L45" s="2">
        <f t="shared" si="21"/>
        <v>2</v>
      </c>
      <c r="M45" s="2">
        <f t="shared" si="21"/>
        <v>2</v>
      </c>
      <c r="N45" s="2">
        <f t="shared" si="21"/>
        <v>3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2">D33/COUNTA($B$9:$B$30)</f>
        <v>38</v>
      </c>
      <c r="E47" s="11">
        <f t="shared" si="22"/>
        <v>25.5625</v>
      </c>
      <c r="F47" s="11">
        <f t="shared" si="22"/>
        <v>13.8125</v>
      </c>
      <c r="G47" s="11">
        <f t="shared" si="22"/>
        <v>6</v>
      </c>
      <c r="H47" s="11">
        <f t="shared" si="22"/>
        <v>4.875</v>
      </c>
      <c r="I47" s="11">
        <f t="shared" si="22"/>
        <v>27.3125</v>
      </c>
      <c r="J47" s="11">
        <f t="shared" si="22"/>
        <v>15.4375</v>
      </c>
      <c r="K47" s="11">
        <f t="shared" si="22"/>
        <v>10.25</v>
      </c>
      <c r="L47" s="11">
        <f t="shared" si="22"/>
        <v>3.125</v>
      </c>
      <c r="M47" s="11">
        <f t="shared" si="22"/>
        <v>56.125</v>
      </c>
      <c r="N47" s="11">
        <f t="shared" si="22"/>
        <v>144.375</v>
      </c>
    </row>
    <row r="52" spans="4:14" x14ac:dyDescent="0.25">
      <c r="D52" s="2" t="s">
        <v>34</v>
      </c>
    </row>
    <row r="53" spans="4:14" x14ac:dyDescent="0.25">
      <c r="D53">
        <f>D35</f>
        <v>72</v>
      </c>
      <c r="E53">
        <f t="shared" ref="E53:N53" si="23">E35</f>
        <v>65</v>
      </c>
      <c r="F53">
        <f t="shared" si="23"/>
        <v>29</v>
      </c>
      <c r="G53">
        <f t="shared" si="23"/>
        <v>14</v>
      </c>
      <c r="H53">
        <f t="shared" si="23"/>
        <v>10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0</v>
      </c>
      <c r="M53">
        <f t="shared" si="23"/>
        <v>0</v>
      </c>
      <c r="N53" s="10">
        <f t="shared" si="23"/>
        <v>190</v>
      </c>
    </row>
    <row r="54" spans="4:14" x14ac:dyDescent="0.25">
      <c r="D54">
        <f>D39</f>
        <v>37.5</v>
      </c>
      <c r="E54">
        <f t="shared" ref="E54:N54" si="24">E39</f>
        <v>27.5</v>
      </c>
      <c r="F54">
        <f t="shared" si="24"/>
        <v>7.5</v>
      </c>
      <c r="G54">
        <f t="shared" si="24"/>
        <v>3</v>
      </c>
      <c r="H54">
        <f t="shared" si="24"/>
        <v>1</v>
      </c>
      <c r="I54">
        <f t="shared" si="24"/>
        <v>99</v>
      </c>
      <c r="J54">
        <f t="shared" si="24"/>
        <v>64</v>
      </c>
      <c r="K54">
        <f t="shared" si="24"/>
        <v>31.5</v>
      </c>
      <c r="L54">
        <f t="shared" si="24"/>
        <v>21</v>
      </c>
      <c r="M54">
        <f t="shared" si="24"/>
        <v>205</v>
      </c>
      <c r="N54" s="10">
        <f t="shared" si="24"/>
        <v>281.5</v>
      </c>
    </row>
    <row r="55" spans="4:14" x14ac:dyDescent="0.25">
      <c r="D55">
        <f>D43</f>
        <v>51.222222222222221</v>
      </c>
      <c r="E55">
        <f t="shared" ref="E55:N55" si="25">E43</f>
        <v>32.111111111111114</v>
      </c>
      <c r="F55">
        <f t="shared" si="25"/>
        <v>19.666666666666668</v>
      </c>
      <c r="G55">
        <f t="shared" si="25"/>
        <v>8.4444444444444446</v>
      </c>
      <c r="H55">
        <f t="shared" si="25"/>
        <v>7.333333333333333</v>
      </c>
      <c r="I55">
        <f t="shared" si="25"/>
        <v>26.555555555555557</v>
      </c>
      <c r="J55">
        <f t="shared" si="25"/>
        <v>13.222222222222221</v>
      </c>
      <c r="K55">
        <f t="shared" si="25"/>
        <v>11.222222222222221</v>
      </c>
      <c r="L55">
        <f t="shared" si="25"/>
        <v>3.2222222222222223</v>
      </c>
      <c r="M55">
        <f t="shared" si="25"/>
        <v>54.222222222222221</v>
      </c>
      <c r="N55" s="10">
        <f t="shared" si="25"/>
        <v>173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30:M39 M26:M28 M7:M10 M12:M14 M16:M2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M19" sqref="M19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AUGUST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47</v>
      </c>
      <c r="E7">
        <v>11</v>
      </c>
      <c r="F7">
        <v>2</v>
      </c>
      <c r="G7">
        <v>4</v>
      </c>
      <c r="H7">
        <v>0</v>
      </c>
      <c r="I7">
        <v>3</v>
      </c>
      <c r="J7">
        <v>3</v>
      </c>
      <c r="K7">
        <v>2</v>
      </c>
      <c r="L7">
        <v>0</v>
      </c>
      <c r="M7" s="2">
        <f>SUM(I7:L7)</f>
        <v>8</v>
      </c>
      <c r="N7" s="2">
        <f>SUM(D7:L7)</f>
        <v>72</v>
      </c>
    </row>
    <row r="8" spans="1:14" x14ac:dyDescent="0.25">
      <c r="A8" s="5" t="s">
        <v>16</v>
      </c>
      <c r="B8" s="5"/>
      <c r="D8" s="9">
        <f>D7</f>
        <v>47</v>
      </c>
      <c r="E8" s="9">
        <f t="shared" ref="E8:N8" si="0">E7</f>
        <v>11</v>
      </c>
      <c r="F8" s="9">
        <f t="shared" si="0"/>
        <v>2</v>
      </c>
      <c r="G8" s="9">
        <f t="shared" si="0"/>
        <v>4</v>
      </c>
      <c r="H8" s="9">
        <f t="shared" si="0"/>
        <v>0</v>
      </c>
      <c r="I8" s="9">
        <f t="shared" si="0"/>
        <v>3</v>
      </c>
      <c r="J8" s="9">
        <f t="shared" si="0"/>
        <v>3</v>
      </c>
      <c r="K8" s="9">
        <f t="shared" si="0"/>
        <v>2</v>
      </c>
      <c r="L8" s="9">
        <f t="shared" si="0"/>
        <v>0</v>
      </c>
      <c r="M8" s="9">
        <f t="shared" si="0"/>
        <v>8</v>
      </c>
      <c r="N8" s="9">
        <f t="shared" si="0"/>
        <v>72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93</v>
      </c>
      <c r="E10">
        <v>65</v>
      </c>
      <c r="F10">
        <v>20</v>
      </c>
      <c r="G10">
        <v>18</v>
      </c>
      <c r="H10">
        <v>29</v>
      </c>
      <c r="I10">
        <v>0</v>
      </c>
      <c r="J10">
        <v>0</v>
      </c>
      <c r="K10">
        <v>0</v>
      </c>
      <c r="L10">
        <v>0</v>
      </c>
      <c r="M10" s="2">
        <f t="shared" ref="M10:M15" si="1">SUM(I10:L10)</f>
        <v>0</v>
      </c>
      <c r="N10" s="2">
        <f t="shared" ref="N10:N15" si="2">SUM(D10:L10)</f>
        <v>225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4" si="3">SUM(I12:L12)</f>
        <v>0</v>
      </c>
      <c r="N12" s="2">
        <f t="shared" ref="N12:N14" si="4">SUM(D12:L12)</f>
        <v>0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4"/>
        <v>0</v>
      </c>
    </row>
    <row r="15" spans="1:14" x14ac:dyDescent="0.25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46</v>
      </c>
      <c r="M15" s="2">
        <f t="shared" si="1"/>
        <v>46</v>
      </c>
      <c r="N15" s="2">
        <f t="shared" si="2"/>
        <v>46</v>
      </c>
    </row>
    <row r="16" spans="1:14" x14ac:dyDescent="0.25">
      <c r="A16" s="5" t="s">
        <v>19</v>
      </c>
      <c r="B16" s="6"/>
      <c r="D16" s="9">
        <f>SUM(D10:D15)</f>
        <v>93</v>
      </c>
      <c r="E16" s="9">
        <f t="shared" ref="E16:N16" si="5">SUM(E10:E15)</f>
        <v>65</v>
      </c>
      <c r="F16" s="9">
        <f t="shared" si="5"/>
        <v>20</v>
      </c>
      <c r="G16" s="9">
        <f t="shared" si="5"/>
        <v>18</v>
      </c>
      <c r="H16" s="9">
        <f t="shared" si="5"/>
        <v>29</v>
      </c>
      <c r="I16" s="9">
        <f t="shared" si="5"/>
        <v>0</v>
      </c>
      <c r="J16" s="9">
        <f t="shared" si="5"/>
        <v>0</v>
      </c>
      <c r="K16" s="9">
        <f t="shared" si="5"/>
        <v>0</v>
      </c>
      <c r="L16" s="9">
        <f t="shared" si="5"/>
        <v>46</v>
      </c>
      <c r="M16" s="9">
        <f t="shared" si="5"/>
        <v>46</v>
      </c>
      <c r="N16" s="9">
        <f t="shared" si="5"/>
        <v>271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99</v>
      </c>
      <c r="E18">
        <v>58</v>
      </c>
      <c r="F18">
        <v>12</v>
      </c>
      <c r="G18">
        <v>6</v>
      </c>
      <c r="H18">
        <v>7</v>
      </c>
      <c r="I18">
        <v>0</v>
      </c>
      <c r="J18">
        <v>0</v>
      </c>
      <c r="K18">
        <v>0</v>
      </c>
      <c r="L18">
        <v>0</v>
      </c>
      <c r="M18" s="2">
        <f t="shared" ref="M18:M19" si="6">SUM(I18:L18)</f>
        <v>0</v>
      </c>
      <c r="N18" s="2">
        <f t="shared" ref="N18:N19" si="7">SUM(D18:L18)</f>
        <v>182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171</v>
      </c>
      <c r="J19">
        <v>132</v>
      </c>
      <c r="K19">
        <v>72</v>
      </c>
      <c r="L19">
        <v>28</v>
      </c>
      <c r="M19" s="2">
        <f t="shared" si="6"/>
        <v>403</v>
      </c>
      <c r="N19" s="2">
        <f t="shared" si="7"/>
        <v>403</v>
      </c>
    </row>
    <row r="20" spans="1:14" x14ac:dyDescent="0.25">
      <c r="A20" s="5" t="s">
        <v>21</v>
      </c>
      <c r="B20" s="6"/>
      <c r="D20" s="9">
        <f>SUM(D18:D19)</f>
        <v>99</v>
      </c>
      <c r="E20" s="9">
        <f>SUM(E18:E19)</f>
        <v>58</v>
      </c>
      <c r="F20" s="9">
        <f t="shared" ref="F20:N20" si="8">SUM(F18:F19)</f>
        <v>12</v>
      </c>
      <c r="G20" s="9">
        <f t="shared" si="8"/>
        <v>6</v>
      </c>
      <c r="H20" s="9">
        <f t="shared" si="8"/>
        <v>7</v>
      </c>
      <c r="I20" s="9">
        <f t="shared" si="8"/>
        <v>171</v>
      </c>
      <c r="J20" s="9">
        <f t="shared" si="8"/>
        <v>132</v>
      </c>
      <c r="K20" s="9">
        <f t="shared" si="8"/>
        <v>72</v>
      </c>
      <c r="L20" s="9">
        <f t="shared" si="8"/>
        <v>28</v>
      </c>
      <c r="M20" s="9">
        <f t="shared" si="8"/>
        <v>403</v>
      </c>
      <c r="N20" s="9">
        <f t="shared" si="8"/>
        <v>585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194</v>
      </c>
      <c r="J22">
        <v>125</v>
      </c>
      <c r="K22">
        <v>80</v>
      </c>
      <c r="L22">
        <v>30</v>
      </c>
      <c r="M22" s="2">
        <f t="shared" ref="M22:M30" si="9">SUM(I22:L22)</f>
        <v>429</v>
      </c>
      <c r="N22" s="2">
        <f t="shared" ref="N22:N30" si="10">SUM(D22:L22)</f>
        <v>429</v>
      </c>
    </row>
    <row r="23" spans="1:14" x14ac:dyDescent="0.25">
      <c r="A23" s="7" t="s">
        <v>22</v>
      </c>
      <c r="B23" s="14">
        <v>11</v>
      </c>
      <c r="D23">
        <v>69</v>
      </c>
      <c r="E23">
        <v>45</v>
      </c>
      <c r="F23">
        <v>25</v>
      </c>
      <c r="G23">
        <v>6</v>
      </c>
      <c r="H23">
        <v>8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153</v>
      </c>
    </row>
    <row r="24" spans="1:14" x14ac:dyDescent="0.25">
      <c r="A24" s="7" t="s">
        <v>23</v>
      </c>
      <c r="B24" s="14">
        <v>3</v>
      </c>
      <c r="D24">
        <v>73</v>
      </c>
      <c r="E24">
        <v>61</v>
      </c>
      <c r="F24">
        <v>24</v>
      </c>
      <c r="G24">
        <v>22</v>
      </c>
      <c r="H24">
        <v>9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189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0</v>
      </c>
    </row>
    <row r="26" spans="1:14" x14ac:dyDescent="0.25">
      <c r="A26" s="4" t="s">
        <v>38</v>
      </c>
      <c r="B26" s="14">
        <v>5</v>
      </c>
      <c r="D26">
        <v>105</v>
      </c>
      <c r="E26">
        <v>77</v>
      </c>
      <c r="F26">
        <v>45</v>
      </c>
      <c r="G26">
        <v>28</v>
      </c>
      <c r="H26">
        <v>5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260</v>
      </c>
    </row>
    <row r="27" spans="1:14" x14ac:dyDescent="0.25">
      <c r="A27" s="18" t="s">
        <v>36</v>
      </c>
      <c r="B27" s="14">
        <v>6</v>
      </c>
      <c r="D27">
        <v>73</v>
      </c>
      <c r="E27">
        <v>60</v>
      </c>
      <c r="F27">
        <v>32</v>
      </c>
      <c r="G27">
        <v>17</v>
      </c>
      <c r="H27">
        <v>8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190</v>
      </c>
    </row>
    <row r="28" spans="1:14" x14ac:dyDescent="0.25">
      <c r="A28" s="18" t="s">
        <v>17</v>
      </c>
      <c r="B28" s="14">
        <v>8</v>
      </c>
      <c r="D28">
        <v>36</v>
      </c>
      <c r="E28">
        <v>42</v>
      </c>
      <c r="F28">
        <v>16</v>
      </c>
      <c r="G28">
        <v>12</v>
      </c>
      <c r="H28">
        <v>12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118</v>
      </c>
    </row>
    <row r="29" spans="1:14" x14ac:dyDescent="0.25">
      <c r="A29" s="18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si="9"/>
        <v>0</v>
      </c>
      <c r="N29" s="2">
        <f t="shared" si="10"/>
        <v>0</v>
      </c>
    </row>
    <row r="30" spans="1:14" x14ac:dyDescent="0.25">
      <c r="A30" s="18" t="s">
        <v>39</v>
      </c>
      <c r="B30" s="14">
        <v>9</v>
      </c>
      <c r="D30">
        <v>48</v>
      </c>
      <c r="E30">
        <v>73</v>
      </c>
      <c r="F30">
        <v>21</v>
      </c>
      <c r="G30">
        <v>22</v>
      </c>
      <c r="H30">
        <v>13</v>
      </c>
      <c r="I30">
        <v>0</v>
      </c>
      <c r="J30">
        <v>0</v>
      </c>
      <c r="K30">
        <v>0</v>
      </c>
      <c r="L30">
        <v>0</v>
      </c>
      <c r="M30" s="2">
        <f t="shared" si="9"/>
        <v>0</v>
      </c>
      <c r="N30" s="2">
        <f t="shared" si="10"/>
        <v>177</v>
      </c>
    </row>
    <row r="31" spans="1:14" x14ac:dyDescent="0.25">
      <c r="A31" s="5" t="s">
        <v>26</v>
      </c>
      <c r="B31" s="5"/>
      <c r="D31" s="9">
        <f t="shared" ref="D31:N31" si="11">SUM(D22:D30)</f>
        <v>404</v>
      </c>
      <c r="E31" s="9">
        <f t="shared" si="11"/>
        <v>358</v>
      </c>
      <c r="F31" s="9">
        <f t="shared" si="11"/>
        <v>163</v>
      </c>
      <c r="G31" s="9">
        <f t="shared" si="11"/>
        <v>107</v>
      </c>
      <c r="H31" s="9">
        <f t="shared" si="11"/>
        <v>55</v>
      </c>
      <c r="I31" s="9">
        <f t="shared" si="11"/>
        <v>194</v>
      </c>
      <c r="J31" s="9">
        <f t="shared" si="11"/>
        <v>125</v>
      </c>
      <c r="K31" s="9">
        <f t="shared" si="11"/>
        <v>80</v>
      </c>
      <c r="L31" s="9">
        <f t="shared" si="11"/>
        <v>30</v>
      </c>
      <c r="M31" s="9">
        <f t="shared" si="11"/>
        <v>429</v>
      </c>
      <c r="N31" s="9">
        <f t="shared" si="11"/>
        <v>1516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2">D16+D20+D31</f>
        <v>596</v>
      </c>
      <c r="E33" s="9">
        <f t="shared" si="12"/>
        <v>481</v>
      </c>
      <c r="F33" s="9">
        <f t="shared" si="12"/>
        <v>195</v>
      </c>
      <c r="G33" s="9">
        <f t="shared" si="12"/>
        <v>131</v>
      </c>
      <c r="H33" s="9">
        <f t="shared" si="12"/>
        <v>91</v>
      </c>
      <c r="I33" s="9">
        <f t="shared" si="12"/>
        <v>365</v>
      </c>
      <c r="J33" s="9">
        <f t="shared" si="12"/>
        <v>257</v>
      </c>
      <c r="K33" s="9">
        <f t="shared" si="12"/>
        <v>152</v>
      </c>
      <c r="L33" s="9">
        <f t="shared" si="12"/>
        <v>104</v>
      </c>
      <c r="M33" s="9">
        <f t="shared" si="12"/>
        <v>878</v>
      </c>
      <c r="N33" s="19">
        <f>SUM(D33:L33)</f>
        <v>2372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3">IF(D16&gt;0,AVERAGE(D10:D15),0)</f>
        <v>15.5</v>
      </c>
      <c r="E35" s="2">
        <f t="shared" si="13"/>
        <v>10.833333333333334</v>
      </c>
      <c r="F35" s="2">
        <f t="shared" si="13"/>
        <v>3.3333333333333335</v>
      </c>
      <c r="G35" s="2">
        <f t="shared" si="13"/>
        <v>3</v>
      </c>
      <c r="H35" s="2">
        <f t="shared" si="13"/>
        <v>4.833333333333333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7.666666666666667</v>
      </c>
      <c r="M35" s="2">
        <f t="shared" si="13"/>
        <v>7.666666666666667</v>
      </c>
      <c r="N35" s="11">
        <f t="shared" si="13"/>
        <v>45.166666666666664</v>
      </c>
    </row>
    <row r="36" spans="1:14" x14ac:dyDescent="0.25">
      <c r="A36" s="8" t="s">
        <v>29</v>
      </c>
      <c r="B36" s="8"/>
      <c r="D36" s="13">
        <f t="shared" ref="D36:N36" si="14">IF(OR(D16&gt;0,D33&gt;0),D16/D33,0)</f>
        <v>0.15604026845637584</v>
      </c>
      <c r="E36" s="13">
        <f t="shared" si="14"/>
        <v>0.13513513513513514</v>
      </c>
      <c r="F36" s="13">
        <f t="shared" si="14"/>
        <v>0.10256410256410256</v>
      </c>
      <c r="G36" s="13">
        <f t="shared" si="14"/>
        <v>0.13740458015267176</v>
      </c>
      <c r="H36" s="13">
        <f t="shared" si="14"/>
        <v>0.31868131868131866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0.44230769230769229</v>
      </c>
      <c r="M36" s="13">
        <f t="shared" si="14"/>
        <v>5.2391799544419138E-2</v>
      </c>
      <c r="N36" s="13">
        <f t="shared" si="14"/>
        <v>0.11424957841483979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2</v>
      </c>
      <c r="H37" s="2">
        <f t="shared" si="15"/>
        <v>2</v>
      </c>
      <c r="I37" s="2">
        <f t="shared" si="15"/>
        <v>3</v>
      </c>
      <c r="J37" s="2">
        <f t="shared" si="15"/>
        <v>3</v>
      </c>
      <c r="K37" s="2">
        <f t="shared" si="15"/>
        <v>3</v>
      </c>
      <c r="L37" s="2">
        <f t="shared" si="15"/>
        <v>2</v>
      </c>
      <c r="M37" s="2">
        <f t="shared" si="15"/>
        <v>3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6">IF(D20&gt;0,AVERAGE(D18:D19),0)</f>
        <v>49.5</v>
      </c>
      <c r="E39" s="2">
        <f t="shared" si="16"/>
        <v>29</v>
      </c>
      <c r="F39" s="2">
        <f t="shared" si="16"/>
        <v>6</v>
      </c>
      <c r="G39" s="2">
        <f t="shared" si="16"/>
        <v>3</v>
      </c>
      <c r="H39" s="2">
        <f t="shared" si="16"/>
        <v>3.5</v>
      </c>
      <c r="I39" s="2">
        <f t="shared" si="16"/>
        <v>85.5</v>
      </c>
      <c r="J39" s="2">
        <f t="shared" si="16"/>
        <v>66</v>
      </c>
      <c r="K39" s="2">
        <f t="shared" si="16"/>
        <v>36</v>
      </c>
      <c r="L39" s="2">
        <f t="shared" si="16"/>
        <v>14</v>
      </c>
      <c r="M39" s="2">
        <f t="shared" si="16"/>
        <v>201.5</v>
      </c>
      <c r="N39" s="11">
        <f t="shared" si="16"/>
        <v>292.5</v>
      </c>
    </row>
    <row r="40" spans="1:14" x14ac:dyDescent="0.25">
      <c r="A40" s="8" t="s">
        <v>29</v>
      </c>
      <c r="B40" s="8"/>
      <c r="D40" s="13">
        <f t="shared" ref="D40:N40" si="17">IF(D33&gt;0,D20/D33,0)</f>
        <v>0.16610738255033558</v>
      </c>
      <c r="E40" s="13">
        <f t="shared" si="17"/>
        <v>0.12058212058212059</v>
      </c>
      <c r="F40" s="13">
        <f t="shared" si="17"/>
        <v>6.1538461538461542E-2</v>
      </c>
      <c r="G40" s="13">
        <f t="shared" si="17"/>
        <v>4.5801526717557252E-2</v>
      </c>
      <c r="H40" s="13">
        <f t="shared" si="17"/>
        <v>7.6923076923076927E-2</v>
      </c>
      <c r="I40" s="13">
        <f t="shared" si="17"/>
        <v>0.46849315068493153</v>
      </c>
      <c r="J40" s="13">
        <f t="shared" si="17"/>
        <v>0.51361867704280151</v>
      </c>
      <c r="K40" s="13">
        <f t="shared" si="17"/>
        <v>0.47368421052631576</v>
      </c>
      <c r="L40" s="13">
        <f t="shared" si="17"/>
        <v>0.26923076923076922</v>
      </c>
      <c r="M40" s="13">
        <f t="shared" si="17"/>
        <v>0.45899772209567197</v>
      </c>
      <c r="N40" s="13">
        <f t="shared" si="17"/>
        <v>0.24662731871838112</v>
      </c>
    </row>
    <row r="41" spans="1:14" x14ac:dyDescent="0.25">
      <c r="A41" s="5" t="s">
        <v>30</v>
      </c>
      <c r="B41" s="5"/>
      <c r="D41" s="2">
        <f>RANK(D39,D$53:D$55)</f>
        <v>1</v>
      </c>
      <c r="E41" s="2">
        <f t="shared" ref="E41:N41" si="18">RANK(E39,E$53:E$55)</f>
        <v>2</v>
      </c>
      <c r="F41" s="2">
        <f t="shared" si="18"/>
        <v>2</v>
      </c>
      <c r="G41" s="2">
        <f t="shared" si="18"/>
        <v>2</v>
      </c>
      <c r="H41" s="2">
        <f t="shared" si="18"/>
        <v>3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19">IF(D31&gt;0,AVERAGE(D22:D30),0)</f>
        <v>44.888888888888886</v>
      </c>
      <c r="E43" s="2">
        <f t="shared" si="19"/>
        <v>39.777777777777779</v>
      </c>
      <c r="F43" s="2">
        <f t="shared" si="19"/>
        <v>18.111111111111111</v>
      </c>
      <c r="G43" s="2">
        <f t="shared" si="19"/>
        <v>11.888888888888889</v>
      </c>
      <c r="H43" s="2">
        <f t="shared" si="19"/>
        <v>6.1111111111111107</v>
      </c>
      <c r="I43" s="2">
        <f t="shared" si="19"/>
        <v>21.555555555555557</v>
      </c>
      <c r="J43" s="2">
        <f t="shared" si="19"/>
        <v>13.888888888888889</v>
      </c>
      <c r="K43" s="2">
        <f t="shared" si="19"/>
        <v>8.8888888888888893</v>
      </c>
      <c r="L43" s="2">
        <f t="shared" si="19"/>
        <v>3.3333333333333335</v>
      </c>
      <c r="M43" s="2">
        <f t="shared" si="19"/>
        <v>47.666666666666664</v>
      </c>
      <c r="N43" s="11">
        <f t="shared" si="19"/>
        <v>168.44444444444446</v>
      </c>
    </row>
    <row r="44" spans="1:14" x14ac:dyDescent="0.25">
      <c r="A44" s="8" t="s">
        <v>29</v>
      </c>
      <c r="B44" s="8"/>
      <c r="D44" s="13">
        <f>IF(D33&gt;0,D31/D33,0)</f>
        <v>0.67785234899328861</v>
      </c>
      <c r="E44" s="13">
        <f t="shared" ref="E44:N44" si="20">IF(E33&gt;0,E31/E33,0)</f>
        <v>0.74428274428274432</v>
      </c>
      <c r="F44" s="13">
        <f t="shared" si="20"/>
        <v>0.83589743589743593</v>
      </c>
      <c r="G44" s="13">
        <f t="shared" si="20"/>
        <v>0.81679389312977102</v>
      </c>
      <c r="H44" s="13">
        <f t="shared" si="20"/>
        <v>0.60439560439560436</v>
      </c>
      <c r="I44" s="13">
        <f t="shared" si="20"/>
        <v>0.53150684931506853</v>
      </c>
      <c r="J44" s="13">
        <f t="shared" si="20"/>
        <v>0.48638132295719844</v>
      </c>
      <c r="K44" s="13">
        <f t="shared" si="20"/>
        <v>0.52631578947368418</v>
      </c>
      <c r="L44" s="13">
        <f t="shared" si="20"/>
        <v>0.28846153846153844</v>
      </c>
      <c r="M44" s="13">
        <f t="shared" si="20"/>
        <v>0.4886104783599089</v>
      </c>
      <c r="N44" s="13">
        <f t="shared" si="20"/>
        <v>0.63912310286677909</v>
      </c>
    </row>
    <row r="45" spans="1:14" x14ac:dyDescent="0.25">
      <c r="A45" s="5" t="s">
        <v>30</v>
      </c>
      <c r="B45" s="5"/>
      <c r="D45" s="2">
        <f>RANK(D43,D$53:D$55)</f>
        <v>2</v>
      </c>
      <c r="E45" s="2">
        <f t="shared" ref="E45:N45" si="21">RANK(E43,E$53:E$55)</f>
        <v>1</v>
      </c>
      <c r="F45" s="2">
        <f t="shared" si="21"/>
        <v>1</v>
      </c>
      <c r="G45" s="2">
        <f t="shared" si="21"/>
        <v>1</v>
      </c>
      <c r="H45" s="2">
        <f t="shared" si="21"/>
        <v>1</v>
      </c>
      <c r="I45" s="2">
        <f t="shared" si="21"/>
        <v>2</v>
      </c>
      <c r="J45" s="2">
        <f t="shared" si="21"/>
        <v>2</v>
      </c>
      <c r="K45" s="2">
        <f t="shared" si="21"/>
        <v>2</v>
      </c>
      <c r="L45" s="2">
        <f t="shared" si="21"/>
        <v>3</v>
      </c>
      <c r="M45" s="2">
        <f t="shared" si="21"/>
        <v>2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2">D33/COUNTA($B$9:$B$30)</f>
        <v>37.25</v>
      </c>
      <c r="E47" s="11">
        <f t="shared" si="22"/>
        <v>30.0625</v>
      </c>
      <c r="F47" s="11">
        <f t="shared" si="22"/>
        <v>12.1875</v>
      </c>
      <c r="G47" s="11">
        <f t="shared" si="22"/>
        <v>8.1875</v>
      </c>
      <c r="H47" s="11">
        <f t="shared" si="22"/>
        <v>5.6875</v>
      </c>
      <c r="I47" s="11">
        <f t="shared" si="22"/>
        <v>22.8125</v>
      </c>
      <c r="J47" s="11">
        <f t="shared" si="22"/>
        <v>16.0625</v>
      </c>
      <c r="K47" s="11">
        <f t="shared" si="22"/>
        <v>9.5</v>
      </c>
      <c r="L47" s="11">
        <f t="shared" si="22"/>
        <v>6.5</v>
      </c>
      <c r="M47" s="11">
        <f t="shared" si="22"/>
        <v>54.875</v>
      </c>
      <c r="N47" s="11">
        <f t="shared" si="22"/>
        <v>148.25</v>
      </c>
    </row>
    <row r="52" spans="4:14" x14ac:dyDescent="0.25">
      <c r="D52" s="2" t="s">
        <v>34</v>
      </c>
    </row>
    <row r="53" spans="4:14" x14ac:dyDescent="0.25">
      <c r="D53">
        <f>D35</f>
        <v>15.5</v>
      </c>
      <c r="E53">
        <f t="shared" ref="E53:N53" si="23">E35</f>
        <v>10.833333333333334</v>
      </c>
      <c r="F53">
        <f t="shared" si="23"/>
        <v>3.3333333333333335</v>
      </c>
      <c r="G53">
        <f t="shared" si="23"/>
        <v>3</v>
      </c>
      <c r="H53">
        <f t="shared" si="23"/>
        <v>4.833333333333333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7.666666666666667</v>
      </c>
      <c r="M53">
        <f t="shared" si="23"/>
        <v>7.666666666666667</v>
      </c>
      <c r="N53" s="10">
        <f t="shared" si="23"/>
        <v>45.166666666666664</v>
      </c>
    </row>
    <row r="54" spans="4:14" x14ac:dyDescent="0.25">
      <c r="D54">
        <f>D39</f>
        <v>49.5</v>
      </c>
      <c r="E54">
        <f t="shared" ref="E54:N54" si="24">E39</f>
        <v>29</v>
      </c>
      <c r="F54">
        <f t="shared" si="24"/>
        <v>6</v>
      </c>
      <c r="G54">
        <f t="shared" si="24"/>
        <v>3</v>
      </c>
      <c r="H54">
        <f t="shared" si="24"/>
        <v>3.5</v>
      </c>
      <c r="I54">
        <f t="shared" si="24"/>
        <v>85.5</v>
      </c>
      <c r="J54">
        <f t="shared" si="24"/>
        <v>66</v>
      </c>
      <c r="K54">
        <f t="shared" si="24"/>
        <v>36</v>
      </c>
      <c r="L54">
        <f t="shared" si="24"/>
        <v>14</v>
      </c>
      <c r="M54">
        <f t="shared" si="24"/>
        <v>201.5</v>
      </c>
      <c r="N54" s="10">
        <f t="shared" si="24"/>
        <v>292.5</v>
      </c>
    </row>
    <row r="55" spans="4:14" x14ac:dyDescent="0.25">
      <c r="D55">
        <f>D43</f>
        <v>44.888888888888886</v>
      </c>
      <c r="E55">
        <f t="shared" ref="E55:N55" si="25">E43</f>
        <v>39.777777777777779</v>
      </c>
      <c r="F55">
        <f t="shared" si="25"/>
        <v>18.111111111111111</v>
      </c>
      <c r="G55">
        <f t="shared" si="25"/>
        <v>11.888888888888889</v>
      </c>
      <c r="H55">
        <f t="shared" si="25"/>
        <v>6.1111111111111107</v>
      </c>
      <c r="I55">
        <f t="shared" si="25"/>
        <v>21.555555555555557</v>
      </c>
      <c r="J55">
        <f t="shared" si="25"/>
        <v>13.888888888888889</v>
      </c>
      <c r="K55">
        <f t="shared" si="25"/>
        <v>8.8888888888888893</v>
      </c>
      <c r="L55">
        <f t="shared" si="25"/>
        <v>3.3333333333333335</v>
      </c>
      <c r="M55">
        <f t="shared" si="25"/>
        <v>47.666666666666664</v>
      </c>
      <c r="N55" s="10">
        <f t="shared" si="25"/>
        <v>168.44444444444446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26:M32 M7:M18 M20:M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tr">
        <f ca="1">UPPER(MID(CELL("filename",A1),FIND("]",CELL("filename",A1))+1,255)&amp;" "&amp;YR)</f>
        <v>SEPTEMBER 2017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33</v>
      </c>
      <c r="E7">
        <v>0</v>
      </c>
      <c r="F7">
        <v>0</v>
      </c>
      <c r="G7">
        <v>0</v>
      </c>
      <c r="H7">
        <v>0</v>
      </c>
      <c r="I7">
        <v>0</v>
      </c>
      <c r="J7">
        <v>1</v>
      </c>
      <c r="K7">
        <v>1</v>
      </c>
      <c r="L7">
        <v>0</v>
      </c>
      <c r="M7" s="2">
        <f>SUM(I7:L7)</f>
        <v>2</v>
      </c>
      <c r="N7" s="2">
        <f>SUM(D7:L7)</f>
        <v>35</v>
      </c>
    </row>
    <row r="8" spans="1:14" x14ac:dyDescent="0.25">
      <c r="A8" s="5" t="s">
        <v>16</v>
      </c>
      <c r="B8" s="5"/>
      <c r="D8" s="9">
        <f>D7</f>
        <v>33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f t="shared" si="0"/>
        <v>1</v>
      </c>
      <c r="K8" s="9">
        <f t="shared" si="0"/>
        <v>1</v>
      </c>
      <c r="L8" s="9">
        <f t="shared" si="0"/>
        <v>0</v>
      </c>
      <c r="M8" s="9">
        <f t="shared" si="0"/>
        <v>2</v>
      </c>
      <c r="N8" s="9">
        <f t="shared" si="0"/>
        <v>35</v>
      </c>
    </row>
    <row r="9" spans="1:14" x14ac:dyDescent="0.25">
      <c r="A9" s="5"/>
      <c r="B9" s="5"/>
    </row>
    <row r="10" spans="1:14" x14ac:dyDescent="0.25">
      <c r="A10" s="4" t="s">
        <v>37</v>
      </c>
      <c r="B10" s="14">
        <v>2</v>
      </c>
      <c r="D10">
        <v>58</v>
      </c>
      <c r="E10">
        <v>61</v>
      </c>
      <c r="F10">
        <v>8</v>
      </c>
      <c r="G10">
        <v>24</v>
      </c>
      <c r="H10">
        <v>64</v>
      </c>
      <c r="I10">
        <v>0</v>
      </c>
      <c r="J10">
        <v>0</v>
      </c>
      <c r="K10">
        <v>0</v>
      </c>
      <c r="L10">
        <v>0</v>
      </c>
      <c r="M10" s="2">
        <f t="shared" ref="M10:M15" si="1">SUM(I10:L10)</f>
        <v>0</v>
      </c>
      <c r="N10" s="2">
        <f t="shared" ref="N10:N15" si="2">SUM(D10:L10)</f>
        <v>215</v>
      </c>
    </row>
    <row r="11" spans="1:14" x14ac:dyDescent="0.25">
      <c r="A11" s="4" t="s">
        <v>35</v>
      </c>
      <c r="B11" s="14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si="1"/>
        <v>0</v>
      </c>
      <c r="N11" s="2">
        <f t="shared" si="2"/>
        <v>0</v>
      </c>
    </row>
    <row r="12" spans="1:14" x14ac:dyDescent="0.25">
      <c r="A12" s="4" t="s">
        <v>40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4" si="3">SUM(I12:L12)</f>
        <v>0</v>
      </c>
      <c r="N12" s="2">
        <f t="shared" ref="N12:N14" si="4">SUM(D12:L12)</f>
        <v>0</v>
      </c>
    </row>
    <row r="13" spans="1:14" x14ac:dyDescent="0.25">
      <c r="A13" s="18" t="s">
        <v>41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18" t="s">
        <v>42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4"/>
        <v>0</v>
      </c>
    </row>
    <row r="15" spans="1:14" x14ac:dyDescent="0.25">
      <c r="A15" s="4" t="s">
        <v>18</v>
      </c>
      <c r="B15" s="14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19</v>
      </c>
      <c r="M15" s="2">
        <f t="shared" si="1"/>
        <v>19</v>
      </c>
      <c r="N15" s="2">
        <f t="shared" si="2"/>
        <v>19</v>
      </c>
    </row>
    <row r="16" spans="1:14" x14ac:dyDescent="0.25">
      <c r="A16" s="5" t="s">
        <v>19</v>
      </c>
      <c r="B16" s="6"/>
      <c r="D16" s="9">
        <f>SUM(D10:D15)</f>
        <v>58</v>
      </c>
      <c r="E16" s="9">
        <f t="shared" ref="E16:N16" si="5">SUM(E10:E15)</f>
        <v>61</v>
      </c>
      <c r="F16" s="9">
        <f t="shared" si="5"/>
        <v>8</v>
      </c>
      <c r="G16" s="9">
        <f t="shared" si="5"/>
        <v>24</v>
      </c>
      <c r="H16" s="9">
        <f t="shared" si="5"/>
        <v>64</v>
      </c>
      <c r="I16" s="9">
        <f t="shared" si="5"/>
        <v>0</v>
      </c>
      <c r="J16" s="9">
        <f t="shared" si="5"/>
        <v>0</v>
      </c>
      <c r="K16" s="9">
        <f t="shared" si="5"/>
        <v>0</v>
      </c>
      <c r="L16" s="9">
        <f t="shared" si="5"/>
        <v>19</v>
      </c>
      <c r="M16" s="9">
        <f t="shared" si="5"/>
        <v>19</v>
      </c>
      <c r="N16" s="9">
        <f t="shared" si="5"/>
        <v>234</v>
      </c>
    </row>
    <row r="17" spans="1:14" x14ac:dyDescent="0.25">
      <c r="A17" s="3"/>
      <c r="B17" s="15"/>
    </row>
    <row r="18" spans="1:14" x14ac:dyDescent="0.25">
      <c r="A18" s="4" t="s">
        <v>24</v>
      </c>
      <c r="B18" s="14">
        <v>1</v>
      </c>
      <c r="D18">
        <v>61</v>
      </c>
      <c r="E18">
        <v>58</v>
      </c>
      <c r="F18">
        <v>29</v>
      </c>
      <c r="G18">
        <v>10</v>
      </c>
      <c r="H18">
        <v>3</v>
      </c>
      <c r="I18">
        <v>0</v>
      </c>
      <c r="J18">
        <v>0</v>
      </c>
      <c r="K18">
        <v>0</v>
      </c>
      <c r="L18">
        <v>0</v>
      </c>
      <c r="M18" s="2">
        <v>0</v>
      </c>
      <c r="N18" s="2">
        <f t="shared" ref="N18:N19" si="6">SUM(D18:L18)</f>
        <v>161</v>
      </c>
    </row>
    <row r="19" spans="1:14" x14ac:dyDescent="0.25">
      <c r="A19" s="4" t="s">
        <v>20</v>
      </c>
      <c r="B19" s="14">
        <v>7</v>
      </c>
      <c r="D19">
        <v>0</v>
      </c>
      <c r="E19">
        <v>0</v>
      </c>
      <c r="F19">
        <v>0</v>
      </c>
      <c r="G19">
        <v>0</v>
      </c>
      <c r="H19">
        <v>0</v>
      </c>
      <c r="I19">
        <v>64</v>
      </c>
      <c r="J19">
        <v>94</v>
      </c>
      <c r="K19">
        <v>28</v>
      </c>
      <c r="L19">
        <v>13</v>
      </c>
      <c r="M19" s="2">
        <f t="shared" ref="M19" si="7">SUM(I19:L19)</f>
        <v>199</v>
      </c>
      <c r="N19" s="2">
        <f t="shared" si="6"/>
        <v>199</v>
      </c>
    </row>
    <row r="20" spans="1:14" x14ac:dyDescent="0.25">
      <c r="A20" s="5" t="s">
        <v>21</v>
      </c>
      <c r="B20" s="6"/>
      <c r="D20" s="9">
        <f>SUM(D18:D19)</f>
        <v>61</v>
      </c>
      <c r="E20" s="9">
        <f>SUM(E18:E19)</f>
        <v>58</v>
      </c>
      <c r="F20" s="9">
        <f t="shared" ref="F20:N20" si="8">SUM(F18:F19)</f>
        <v>29</v>
      </c>
      <c r="G20" s="9">
        <f t="shared" si="8"/>
        <v>10</v>
      </c>
      <c r="H20" s="9">
        <f t="shared" si="8"/>
        <v>3</v>
      </c>
      <c r="I20" s="9">
        <f t="shared" si="8"/>
        <v>64</v>
      </c>
      <c r="J20" s="9">
        <f t="shared" si="8"/>
        <v>94</v>
      </c>
      <c r="K20" s="9">
        <f t="shared" si="8"/>
        <v>28</v>
      </c>
      <c r="L20" s="9">
        <f t="shared" si="8"/>
        <v>13</v>
      </c>
      <c r="M20" s="9">
        <f t="shared" si="8"/>
        <v>199</v>
      </c>
      <c r="N20" s="9">
        <f t="shared" si="8"/>
        <v>360</v>
      </c>
    </row>
    <row r="21" spans="1:14" x14ac:dyDescent="0.25">
      <c r="A21" s="5"/>
      <c r="B21" s="6"/>
    </row>
    <row r="22" spans="1:14" x14ac:dyDescent="0.25">
      <c r="A22" s="7" t="s">
        <v>25</v>
      </c>
      <c r="B22" s="14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88</v>
      </c>
      <c r="J22">
        <v>88</v>
      </c>
      <c r="K22">
        <v>44</v>
      </c>
      <c r="L22">
        <v>27</v>
      </c>
      <c r="M22" s="2">
        <f t="shared" ref="M22:M30" si="9">SUM(I22:L22)</f>
        <v>247</v>
      </c>
      <c r="N22" s="2">
        <f t="shared" ref="N22:N30" si="10">SUM(D22:L22)</f>
        <v>247</v>
      </c>
    </row>
    <row r="23" spans="1:14" x14ac:dyDescent="0.25">
      <c r="A23" s="7" t="s">
        <v>22</v>
      </c>
      <c r="B23" s="14">
        <v>11</v>
      </c>
      <c r="D23">
        <v>50</v>
      </c>
      <c r="E23">
        <v>44</v>
      </c>
      <c r="F23">
        <v>22</v>
      </c>
      <c r="G23">
        <v>18</v>
      </c>
      <c r="H23">
        <v>14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148</v>
      </c>
    </row>
    <row r="24" spans="1:14" x14ac:dyDescent="0.25">
      <c r="A24" s="7" t="s">
        <v>23</v>
      </c>
      <c r="B24" s="14">
        <v>3</v>
      </c>
      <c r="D24">
        <v>60</v>
      </c>
      <c r="E24">
        <v>34</v>
      </c>
      <c r="F24">
        <v>10</v>
      </c>
      <c r="G24">
        <v>15</v>
      </c>
      <c r="H24">
        <v>18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137</v>
      </c>
    </row>
    <row r="25" spans="1:14" x14ac:dyDescent="0.25">
      <c r="A25" s="4" t="s">
        <v>18</v>
      </c>
      <c r="B25" s="14"/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0</v>
      </c>
    </row>
    <row r="26" spans="1:14" x14ac:dyDescent="0.25">
      <c r="A26" s="4" t="s">
        <v>38</v>
      </c>
      <c r="B26" s="14">
        <v>5</v>
      </c>
      <c r="D26">
        <v>79</v>
      </c>
      <c r="E26">
        <v>66</v>
      </c>
      <c r="F26">
        <v>29</v>
      </c>
      <c r="G26">
        <v>19</v>
      </c>
      <c r="H26">
        <v>23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216</v>
      </c>
    </row>
    <row r="27" spans="1:14" x14ac:dyDescent="0.25">
      <c r="A27" s="18" t="s">
        <v>36</v>
      </c>
      <c r="B27" s="14">
        <v>6</v>
      </c>
      <c r="D27">
        <v>70</v>
      </c>
      <c r="E27">
        <v>42</v>
      </c>
      <c r="F27">
        <v>17</v>
      </c>
      <c r="G27">
        <v>14</v>
      </c>
      <c r="H27">
        <v>24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167</v>
      </c>
    </row>
    <row r="28" spans="1:14" x14ac:dyDescent="0.25">
      <c r="A28" s="18" t="s">
        <v>17</v>
      </c>
      <c r="B28" s="14">
        <v>8</v>
      </c>
      <c r="D28">
        <v>38</v>
      </c>
      <c r="E28">
        <v>31</v>
      </c>
      <c r="F28">
        <v>17</v>
      </c>
      <c r="G28">
        <v>11</v>
      </c>
      <c r="H28">
        <v>20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117</v>
      </c>
    </row>
    <row r="29" spans="1:14" x14ac:dyDescent="0.25">
      <c r="A29" s="18" t="s">
        <v>35</v>
      </c>
      <c r="B29" s="14">
        <v>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2">
        <f t="shared" si="9"/>
        <v>0</v>
      </c>
      <c r="N29" s="2">
        <f t="shared" si="10"/>
        <v>0</v>
      </c>
    </row>
    <row r="30" spans="1:14" x14ac:dyDescent="0.25">
      <c r="A30" s="18" t="s">
        <v>39</v>
      </c>
      <c r="B30" s="14">
        <v>9</v>
      </c>
      <c r="D30">
        <v>61</v>
      </c>
      <c r="E30">
        <v>41</v>
      </c>
      <c r="F30">
        <v>16</v>
      </c>
      <c r="G30">
        <v>20</v>
      </c>
      <c r="H30">
        <v>37</v>
      </c>
      <c r="I30">
        <v>0</v>
      </c>
      <c r="J30">
        <v>0</v>
      </c>
      <c r="K30">
        <v>0</v>
      </c>
      <c r="L30">
        <v>0</v>
      </c>
      <c r="M30" s="2">
        <f t="shared" si="9"/>
        <v>0</v>
      </c>
      <c r="N30" s="2">
        <f t="shared" si="10"/>
        <v>175</v>
      </c>
    </row>
    <row r="31" spans="1:14" x14ac:dyDescent="0.25">
      <c r="A31" s="5" t="s">
        <v>26</v>
      </c>
      <c r="B31" s="5"/>
      <c r="D31" s="9">
        <f t="shared" ref="D31:N31" si="11">SUM(D22:D30)</f>
        <v>358</v>
      </c>
      <c r="E31" s="9">
        <f t="shared" si="11"/>
        <v>258</v>
      </c>
      <c r="F31" s="9">
        <f t="shared" si="11"/>
        <v>111</v>
      </c>
      <c r="G31" s="9">
        <f t="shared" si="11"/>
        <v>97</v>
      </c>
      <c r="H31" s="9">
        <f t="shared" si="11"/>
        <v>136</v>
      </c>
      <c r="I31" s="9">
        <f t="shared" si="11"/>
        <v>88</v>
      </c>
      <c r="J31" s="9">
        <f t="shared" si="11"/>
        <v>88</v>
      </c>
      <c r="K31" s="9">
        <f t="shared" si="11"/>
        <v>44</v>
      </c>
      <c r="L31" s="9">
        <f t="shared" si="11"/>
        <v>27</v>
      </c>
      <c r="M31" s="9">
        <f t="shared" si="11"/>
        <v>247</v>
      </c>
      <c r="N31" s="9">
        <f t="shared" si="11"/>
        <v>1207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9">
        <f t="shared" ref="D33:M33" si="12">D16+D20+D31</f>
        <v>477</v>
      </c>
      <c r="E33" s="9">
        <f t="shared" si="12"/>
        <v>377</v>
      </c>
      <c r="F33" s="9">
        <f t="shared" si="12"/>
        <v>148</v>
      </c>
      <c r="G33" s="9">
        <f t="shared" si="12"/>
        <v>131</v>
      </c>
      <c r="H33" s="9">
        <f t="shared" si="12"/>
        <v>203</v>
      </c>
      <c r="I33" s="9">
        <f t="shared" si="12"/>
        <v>152</v>
      </c>
      <c r="J33" s="9">
        <f t="shared" si="12"/>
        <v>182</v>
      </c>
      <c r="K33" s="9">
        <f t="shared" si="12"/>
        <v>72</v>
      </c>
      <c r="L33" s="9">
        <f t="shared" si="12"/>
        <v>59</v>
      </c>
      <c r="M33" s="9">
        <f t="shared" si="12"/>
        <v>465</v>
      </c>
      <c r="N33" s="19">
        <f>SUM(D33:L33)</f>
        <v>1801</v>
      </c>
    </row>
    <row r="34" spans="1:14" x14ac:dyDescent="0.25">
      <c r="A34" s="3"/>
      <c r="B34" s="3"/>
    </row>
    <row r="35" spans="1:14" x14ac:dyDescent="0.25">
      <c r="A35" s="5" t="s">
        <v>28</v>
      </c>
      <c r="B35" s="5"/>
      <c r="D35" s="2">
        <f t="shared" ref="D35:N35" si="13">IF(D16&gt;0,AVERAGE(D10:D15),0)</f>
        <v>9.6666666666666661</v>
      </c>
      <c r="E35" s="2">
        <f t="shared" si="13"/>
        <v>10.166666666666666</v>
      </c>
      <c r="F35" s="2">
        <f t="shared" si="13"/>
        <v>1.3333333333333333</v>
      </c>
      <c r="G35" s="2">
        <f t="shared" si="13"/>
        <v>4</v>
      </c>
      <c r="H35" s="2">
        <f t="shared" si="13"/>
        <v>10.666666666666666</v>
      </c>
      <c r="I35" s="2">
        <f t="shared" si="13"/>
        <v>0</v>
      </c>
      <c r="J35" s="2">
        <f t="shared" si="13"/>
        <v>0</v>
      </c>
      <c r="K35" s="2">
        <f t="shared" si="13"/>
        <v>0</v>
      </c>
      <c r="L35" s="2">
        <f t="shared" si="13"/>
        <v>3.1666666666666665</v>
      </c>
      <c r="M35" s="2">
        <f t="shared" si="13"/>
        <v>3.1666666666666665</v>
      </c>
      <c r="N35" s="11">
        <f t="shared" si="13"/>
        <v>39</v>
      </c>
    </row>
    <row r="36" spans="1:14" x14ac:dyDescent="0.25">
      <c r="A36" s="8" t="s">
        <v>29</v>
      </c>
      <c r="B36" s="8"/>
      <c r="D36" s="13">
        <f t="shared" ref="D36:N36" si="14">IF(OR(D16&gt;0,D33&gt;0),D16/D33,0)</f>
        <v>0.12159329140461216</v>
      </c>
      <c r="E36" s="13">
        <f t="shared" si="14"/>
        <v>0.16180371352785147</v>
      </c>
      <c r="F36" s="13">
        <f t="shared" si="14"/>
        <v>5.4054054054054057E-2</v>
      </c>
      <c r="G36" s="13">
        <f t="shared" si="14"/>
        <v>0.18320610687022901</v>
      </c>
      <c r="H36" s="13">
        <f t="shared" si="14"/>
        <v>0.31527093596059114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0.32203389830508472</v>
      </c>
      <c r="M36" s="13">
        <f t="shared" si="14"/>
        <v>4.0860215053763443E-2</v>
      </c>
      <c r="N36" s="13">
        <f t="shared" si="14"/>
        <v>0.12992781787895613</v>
      </c>
    </row>
    <row r="37" spans="1:14" x14ac:dyDescent="0.25">
      <c r="A37" s="5" t="s">
        <v>30</v>
      </c>
      <c r="B37" s="5"/>
      <c r="D37" s="2">
        <f>RANK(D35,D$53:D$55)</f>
        <v>3</v>
      </c>
      <c r="E37" s="2">
        <f t="shared" ref="E37:N37" si="15">RANK(E35,E$53:E$55)</f>
        <v>3</v>
      </c>
      <c r="F37" s="2">
        <f t="shared" si="15"/>
        <v>3</v>
      </c>
      <c r="G37" s="2">
        <f t="shared" si="15"/>
        <v>3</v>
      </c>
      <c r="H37" s="2">
        <f t="shared" si="15"/>
        <v>2</v>
      </c>
      <c r="I37" s="2">
        <f t="shared" si="15"/>
        <v>3</v>
      </c>
      <c r="J37" s="2">
        <f t="shared" si="15"/>
        <v>3</v>
      </c>
      <c r="K37" s="2">
        <f t="shared" si="15"/>
        <v>3</v>
      </c>
      <c r="L37" s="2">
        <f t="shared" si="15"/>
        <v>2</v>
      </c>
      <c r="M37" s="2">
        <f t="shared" si="15"/>
        <v>3</v>
      </c>
      <c r="N37" s="2">
        <f t="shared" si="15"/>
        <v>3</v>
      </c>
    </row>
    <row r="38" spans="1:14" x14ac:dyDescent="0.25">
      <c r="A38" s="3"/>
      <c r="B38" s="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5">
      <c r="A39" s="5" t="s">
        <v>31</v>
      </c>
      <c r="B39" s="5"/>
      <c r="D39" s="2">
        <f t="shared" ref="D39:N39" si="16">IF(D20&gt;0,AVERAGE(D18:D19),0)</f>
        <v>30.5</v>
      </c>
      <c r="E39" s="2">
        <f t="shared" si="16"/>
        <v>29</v>
      </c>
      <c r="F39" s="2">
        <f t="shared" si="16"/>
        <v>14.5</v>
      </c>
      <c r="G39" s="2">
        <f t="shared" si="16"/>
        <v>5</v>
      </c>
      <c r="H39" s="2">
        <f t="shared" si="16"/>
        <v>1.5</v>
      </c>
      <c r="I39" s="2">
        <f t="shared" si="16"/>
        <v>32</v>
      </c>
      <c r="J39" s="2">
        <f t="shared" si="16"/>
        <v>47</v>
      </c>
      <c r="K39" s="2">
        <f t="shared" si="16"/>
        <v>14</v>
      </c>
      <c r="L39" s="2">
        <f t="shared" si="16"/>
        <v>6.5</v>
      </c>
      <c r="M39" s="2">
        <f t="shared" si="16"/>
        <v>99.5</v>
      </c>
      <c r="N39" s="11">
        <f t="shared" si="16"/>
        <v>180</v>
      </c>
    </row>
    <row r="40" spans="1:14" x14ac:dyDescent="0.25">
      <c r="A40" s="8" t="s">
        <v>29</v>
      </c>
      <c r="B40" s="8"/>
      <c r="D40" s="13">
        <f t="shared" ref="D40:N40" si="17">IF(D33&gt;0,D20/D33,0)</f>
        <v>0.1278825995807128</v>
      </c>
      <c r="E40" s="13">
        <f t="shared" si="17"/>
        <v>0.15384615384615385</v>
      </c>
      <c r="F40" s="13">
        <f t="shared" si="17"/>
        <v>0.19594594594594594</v>
      </c>
      <c r="G40" s="13">
        <f t="shared" si="17"/>
        <v>7.6335877862595422E-2</v>
      </c>
      <c r="H40" s="13">
        <f t="shared" si="17"/>
        <v>1.4778325123152709E-2</v>
      </c>
      <c r="I40" s="13">
        <f t="shared" si="17"/>
        <v>0.42105263157894735</v>
      </c>
      <c r="J40" s="13">
        <f t="shared" si="17"/>
        <v>0.51648351648351654</v>
      </c>
      <c r="K40" s="13">
        <f t="shared" si="17"/>
        <v>0.3888888888888889</v>
      </c>
      <c r="L40" s="13">
        <f t="shared" si="17"/>
        <v>0.22033898305084745</v>
      </c>
      <c r="M40" s="13">
        <f t="shared" si="17"/>
        <v>0.42795698924731185</v>
      </c>
      <c r="N40" s="13">
        <f t="shared" si="17"/>
        <v>0.19988895058300943</v>
      </c>
    </row>
    <row r="41" spans="1:14" x14ac:dyDescent="0.25">
      <c r="A41" s="5" t="s">
        <v>30</v>
      </c>
      <c r="B41" s="5"/>
      <c r="D41" s="2">
        <f>RANK(D39,D$53:D$55)</f>
        <v>2</v>
      </c>
      <c r="E41" s="2">
        <f t="shared" ref="E41:N41" si="18">RANK(E39,E$53:E$55)</f>
        <v>1</v>
      </c>
      <c r="F41" s="2">
        <f t="shared" si="18"/>
        <v>1</v>
      </c>
      <c r="G41" s="2">
        <f t="shared" si="18"/>
        <v>2</v>
      </c>
      <c r="H41" s="2">
        <f t="shared" si="18"/>
        <v>3</v>
      </c>
      <c r="I41" s="2">
        <f t="shared" si="18"/>
        <v>1</v>
      </c>
      <c r="J41" s="2">
        <f t="shared" si="18"/>
        <v>1</v>
      </c>
      <c r="K41" s="2">
        <f t="shared" si="18"/>
        <v>1</v>
      </c>
      <c r="L41" s="2">
        <f t="shared" si="18"/>
        <v>1</v>
      </c>
      <c r="M41" s="2">
        <f t="shared" si="18"/>
        <v>1</v>
      </c>
      <c r="N41" s="2">
        <f t="shared" si="18"/>
        <v>1</v>
      </c>
    </row>
    <row r="42" spans="1:14" x14ac:dyDescent="0.25">
      <c r="A42" s="3"/>
      <c r="B42" s="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5">
      <c r="A43" s="5" t="s">
        <v>32</v>
      </c>
      <c r="B43" s="5"/>
      <c r="D43" s="2">
        <f t="shared" ref="D43:N43" si="19">IF(D31&gt;0,AVERAGE(D22:D30),0)</f>
        <v>39.777777777777779</v>
      </c>
      <c r="E43" s="2">
        <f t="shared" si="19"/>
        <v>28.666666666666668</v>
      </c>
      <c r="F43" s="2">
        <f t="shared" si="19"/>
        <v>12.333333333333334</v>
      </c>
      <c r="G43" s="2">
        <f t="shared" si="19"/>
        <v>10.777777777777779</v>
      </c>
      <c r="H43" s="2">
        <f t="shared" si="19"/>
        <v>15.111111111111111</v>
      </c>
      <c r="I43" s="2">
        <f t="shared" si="19"/>
        <v>9.7777777777777786</v>
      </c>
      <c r="J43" s="2">
        <f t="shared" si="19"/>
        <v>9.7777777777777786</v>
      </c>
      <c r="K43" s="2">
        <f t="shared" si="19"/>
        <v>4.8888888888888893</v>
      </c>
      <c r="L43" s="2">
        <f t="shared" si="19"/>
        <v>3</v>
      </c>
      <c r="M43" s="2">
        <f t="shared" si="19"/>
        <v>27.444444444444443</v>
      </c>
      <c r="N43" s="11">
        <f t="shared" si="19"/>
        <v>134.11111111111111</v>
      </c>
    </row>
    <row r="44" spans="1:14" x14ac:dyDescent="0.25">
      <c r="A44" s="8" t="s">
        <v>29</v>
      </c>
      <c r="B44" s="8"/>
      <c r="D44" s="13">
        <f>IF(D33&gt;0,D31/D33,0)</f>
        <v>0.75052410901467503</v>
      </c>
      <c r="E44" s="13">
        <f t="shared" ref="E44:N44" si="20">IF(E33&gt;0,E31/E33,0)</f>
        <v>0.68435013262599464</v>
      </c>
      <c r="F44" s="13">
        <f t="shared" si="20"/>
        <v>0.75</v>
      </c>
      <c r="G44" s="13">
        <f t="shared" si="20"/>
        <v>0.74045801526717558</v>
      </c>
      <c r="H44" s="13">
        <f t="shared" si="20"/>
        <v>0.66995073891625612</v>
      </c>
      <c r="I44" s="13">
        <f t="shared" si="20"/>
        <v>0.57894736842105265</v>
      </c>
      <c r="J44" s="13">
        <f t="shared" si="20"/>
        <v>0.48351648351648352</v>
      </c>
      <c r="K44" s="13">
        <f t="shared" si="20"/>
        <v>0.61111111111111116</v>
      </c>
      <c r="L44" s="13">
        <f t="shared" si="20"/>
        <v>0.4576271186440678</v>
      </c>
      <c r="M44" s="13">
        <f t="shared" si="20"/>
        <v>0.53118279569892468</v>
      </c>
      <c r="N44" s="13">
        <f t="shared" si="20"/>
        <v>0.67018323153803439</v>
      </c>
    </row>
    <row r="45" spans="1:14" x14ac:dyDescent="0.25">
      <c r="A45" s="5" t="s">
        <v>30</v>
      </c>
      <c r="B45" s="5"/>
      <c r="D45" s="2">
        <f>RANK(D43,D$53:D$55)</f>
        <v>1</v>
      </c>
      <c r="E45" s="2">
        <f t="shared" ref="E45:N45" si="21">RANK(E43,E$53:E$55)</f>
        <v>2</v>
      </c>
      <c r="F45" s="2">
        <f t="shared" si="21"/>
        <v>2</v>
      </c>
      <c r="G45" s="2">
        <f t="shared" si="21"/>
        <v>1</v>
      </c>
      <c r="H45" s="2">
        <f t="shared" si="21"/>
        <v>1</v>
      </c>
      <c r="I45" s="2">
        <f t="shared" si="21"/>
        <v>2</v>
      </c>
      <c r="J45" s="2">
        <f t="shared" si="21"/>
        <v>2</v>
      </c>
      <c r="K45" s="2">
        <f t="shared" si="21"/>
        <v>2</v>
      </c>
      <c r="L45" s="2">
        <f t="shared" si="21"/>
        <v>3</v>
      </c>
      <c r="M45" s="2">
        <f t="shared" si="21"/>
        <v>2</v>
      </c>
      <c r="N45" s="2">
        <f t="shared" si="21"/>
        <v>2</v>
      </c>
    </row>
    <row r="46" spans="1:14" x14ac:dyDescent="0.25">
      <c r="A46" s="3"/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5" t="s">
        <v>33</v>
      </c>
      <c r="B47" s="5"/>
      <c r="D47" s="11">
        <f t="shared" ref="D47:N47" si="22">D33/COUNTA($B$9:$B$30)</f>
        <v>29.8125</v>
      </c>
      <c r="E47" s="11">
        <f t="shared" si="22"/>
        <v>23.5625</v>
      </c>
      <c r="F47" s="11">
        <f t="shared" si="22"/>
        <v>9.25</v>
      </c>
      <c r="G47" s="11">
        <f t="shared" si="22"/>
        <v>8.1875</v>
      </c>
      <c r="H47" s="11">
        <f t="shared" si="22"/>
        <v>12.6875</v>
      </c>
      <c r="I47" s="11">
        <f t="shared" si="22"/>
        <v>9.5</v>
      </c>
      <c r="J47" s="11">
        <f t="shared" si="22"/>
        <v>11.375</v>
      </c>
      <c r="K47" s="11">
        <f t="shared" si="22"/>
        <v>4.5</v>
      </c>
      <c r="L47" s="11">
        <f t="shared" si="22"/>
        <v>3.6875</v>
      </c>
      <c r="M47" s="11">
        <f t="shared" si="22"/>
        <v>29.0625</v>
      </c>
      <c r="N47" s="11">
        <f t="shared" si="22"/>
        <v>112.5625</v>
      </c>
    </row>
    <row r="52" spans="4:14" x14ac:dyDescent="0.25">
      <c r="D52" s="2" t="s">
        <v>34</v>
      </c>
    </row>
    <row r="53" spans="4:14" x14ac:dyDescent="0.25">
      <c r="D53">
        <f>D35</f>
        <v>9.6666666666666661</v>
      </c>
      <c r="E53">
        <f t="shared" ref="E53:N53" si="23">E35</f>
        <v>10.166666666666666</v>
      </c>
      <c r="F53">
        <f t="shared" si="23"/>
        <v>1.3333333333333333</v>
      </c>
      <c r="G53">
        <f t="shared" si="23"/>
        <v>4</v>
      </c>
      <c r="H53">
        <f t="shared" si="23"/>
        <v>10.666666666666666</v>
      </c>
      <c r="I53">
        <f t="shared" si="23"/>
        <v>0</v>
      </c>
      <c r="J53">
        <f t="shared" si="23"/>
        <v>0</v>
      </c>
      <c r="K53">
        <f t="shared" si="23"/>
        <v>0</v>
      </c>
      <c r="L53">
        <f t="shared" si="23"/>
        <v>3.1666666666666665</v>
      </c>
      <c r="M53">
        <f t="shared" si="23"/>
        <v>3.1666666666666665</v>
      </c>
      <c r="N53" s="10">
        <f t="shared" si="23"/>
        <v>39</v>
      </c>
    </row>
    <row r="54" spans="4:14" x14ac:dyDescent="0.25">
      <c r="D54">
        <f>D39</f>
        <v>30.5</v>
      </c>
      <c r="E54">
        <f t="shared" ref="E54:N54" si="24">E39</f>
        <v>29</v>
      </c>
      <c r="F54">
        <f t="shared" si="24"/>
        <v>14.5</v>
      </c>
      <c r="G54">
        <f t="shared" si="24"/>
        <v>5</v>
      </c>
      <c r="H54">
        <f t="shared" si="24"/>
        <v>1.5</v>
      </c>
      <c r="I54">
        <f t="shared" si="24"/>
        <v>32</v>
      </c>
      <c r="J54">
        <f t="shared" si="24"/>
        <v>47</v>
      </c>
      <c r="K54">
        <f t="shared" si="24"/>
        <v>14</v>
      </c>
      <c r="L54">
        <f t="shared" si="24"/>
        <v>6.5</v>
      </c>
      <c r="M54">
        <f t="shared" si="24"/>
        <v>99.5</v>
      </c>
      <c r="N54" s="10">
        <f t="shared" si="24"/>
        <v>180</v>
      </c>
    </row>
    <row r="55" spans="4:14" x14ac:dyDescent="0.25">
      <c r="D55">
        <f>D43</f>
        <v>39.777777777777779</v>
      </c>
      <c r="E55">
        <f t="shared" ref="E55:N55" si="25">E43</f>
        <v>28.666666666666668</v>
      </c>
      <c r="F55">
        <f t="shared" si="25"/>
        <v>12.333333333333334</v>
      </c>
      <c r="G55">
        <f t="shared" si="25"/>
        <v>10.777777777777779</v>
      </c>
      <c r="H55">
        <f t="shared" si="25"/>
        <v>15.111111111111111</v>
      </c>
      <c r="I55">
        <f t="shared" si="25"/>
        <v>9.7777777777777786</v>
      </c>
      <c r="J55">
        <f t="shared" si="25"/>
        <v>9.7777777777777786</v>
      </c>
      <c r="K55">
        <f t="shared" si="25"/>
        <v>4.8888888888888893</v>
      </c>
      <c r="L55">
        <f t="shared" si="25"/>
        <v>3</v>
      </c>
      <c r="M55">
        <f t="shared" si="25"/>
        <v>27.444444444444443</v>
      </c>
      <c r="N55" s="10">
        <f t="shared" si="25"/>
        <v>134.11111111111111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2018-01-17T16:32:26Z</cp:lastPrinted>
  <dcterms:created xsi:type="dcterms:W3CDTF">2015-12-31T15:06:33Z</dcterms:created>
  <dcterms:modified xsi:type="dcterms:W3CDTF">2018-01-17T16:44:58Z</dcterms:modified>
</cp:coreProperties>
</file>